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425" tabRatio="837" activeTab="8"/>
  </bookViews>
  <sheets>
    <sheet name="داراییها" sheetId="1" r:id="rId1"/>
    <sheet name="بدهی ها و حقوق صاحبان سهام" sheetId="2" r:id="rId2"/>
    <sheet name="توزیع بخش اقتصادی" sheetId="3" r:id="rId3"/>
    <sheet name="کیفیت اعتباری" sheetId="4" r:id="rId4"/>
    <sheet name="فعالیتهای ارزی" sheetId="5" r:id="rId5"/>
    <sheet name="شعب" sheetId="6" r:id="rId6"/>
    <sheet name="بانکداری الکترونیک" sheetId="7" r:id="rId7"/>
    <sheet name="نیروی انسانی" sheetId="8" r:id="rId8"/>
    <sheet name="سودوزیان" sheetId="9" r:id="rId9"/>
  </sheets>
  <externalReferences>
    <externalReference r:id="rId12"/>
  </externalReferences>
  <definedNames>
    <definedName name="_xlnm.Print_Area" localSheetId="1">'بدهی ها و حقوق صاحبان سهام'!$A$1:$C$31</definedName>
    <definedName name="_xlnm.Print_Area" localSheetId="0">'داراییها'!$A$1:$C$22</definedName>
    <definedName name="_xlnm.Print_Area" localSheetId="8">'سودوزیان'!$A$1:$C$27</definedName>
  </definedNames>
  <calcPr fullCalcOnLoad="1"/>
</workbook>
</file>

<file path=xl/sharedStrings.xml><?xml version="1.0" encoding="utf-8"?>
<sst xmlns="http://schemas.openxmlformats.org/spreadsheetml/2006/main" count="169" uniqueCount="145">
  <si>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</si>
  <si>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</si>
  <si>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</si>
  <si>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</si>
  <si>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r>
      <t xml:space="preserve">          </t>
    </r>
    <r>
      <rPr>
        <b/>
        <sz val="10"/>
        <rFont val="B Nazanin"/>
        <family val="0"/>
      </rPr>
      <t>شرح</t>
    </r>
  </si>
  <si>
    <t>تعداد شعب در داخل كشور</t>
  </si>
  <si>
    <t>تعداد شعب در خارج از كشور</t>
  </si>
  <si>
    <t>شعب سوئيفتي</t>
  </si>
  <si>
    <r>
      <t xml:space="preserve">دستگاه‌هاي </t>
    </r>
    <r>
      <rPr>
        <sz val="9"/>
        <rFont val="Times New Roman"/>
        <family val="1"/>
      </rPr>
      <t>ATM</t>
    </r>
  </si>
  <si>
    <t>PIN PAD</t>
  </si>
  <si>
    <r>
      <t xml:space="preserve">شعب </t>
    </r>
    <r>
      <rPr>
        <sz val="9"/>
        <rFont val="Times New Roman"/>
        <family val="1"/>
      </rPr>
      <t>ONLINE</t>
    </r>
  </si>
  <si>
    <t>سنوات  خدمت</t>
  </si>
  <si>
    <t>تحصيلات</t>
  </si>
  <si>
    <t>ابتدايي و كمتر</t>
  </si>
  <si>
    <t>سيكل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</si>
  <si>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</si>
  <si>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</si>
  <si>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</si>
  <si>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</si>
  <si>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</si>
  <si>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</si>
  <si>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</si>
  <si>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</si>
  <si>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 xml:space="preserve">مرد </t>
  </si>
  <si>
    <t>زن</t>
  </si>
  <si>
    <t xml:space="preserve">كمتر از 5 </t>
  </si>
  <si>
    <t xml:space="preserve">5 تا 9 </t>
  </si>
  <si>
    <t xml:space="preserve">10 تا 14 </t>
  </si>
  <si>
    <t xml:space="preserve">15 تا 19 </t>
  </si>
  <si>
    <t xml:space="preserve">20 تا 24 </t>
  </si>
  <si>
    <t xml:space="preserve">25 تا 29 </t>
  </si>
  <si>
    <t>درآمد کارمزد</t>
  </si>
  <si>
    <t>سایر درآمدها</t>
  </si>
  <si>
    <t>هزینه کارمزد</t>
  </si>
  <si>
    <t>سود (زیان) خالص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</si>
  <si>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</si>
  <si>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خالص درآمد کارمزد</t>
  </si>
  <si>
    <t>خالص سود (زیان) مبادلات و معاملات ارزی</t>
  </si>
  <si>
    <t>سایر درآمدهای عملیاتی</t>
  </si>
  <si>
    <t>جمع درآمدهای عملیاتی</t>
  </si>
  <si>
    <t>هزینه استهلاک</t>
  </si>
  <si>
    <t xml:space="preserve">سود (زیان) قبل از مالیات بر درآمد </t>
  </si>
  <si>
    <t>مالیات بر درآمد</t>
  </si>
  <si>
    <t>30 و بیشتر</t>
  </si>
  <si>
    <t>معادل ریالی تعهدات بابت اعتبارات اسنادی ارزی گشایش یافته</t>
  </si>
  <si>
    <t>معادل ریالی تعهدات بابت مبالغ دریافتی از صندوق توسعه ملی</t>
  </si>
  <si>
    <t>جاری</t>
  </si>
  <si>
    <t>سررسید گذشته</t>
  </si>
  <si>
    <t>معوق</t>
  </si>
  <si>
    <t>جمع مبلغ ناخالص</t>
  </si>
  <si>
    <t>ذخیره کاهش ارزش</t>
  </si>
  <si>
    <t>خالص مبلغ دفتری</t>
  </si>
  <si>
    <t>تسهیلات اعطایی به بانکها</t>
  </si>
  <si>
    <t>تسهیلات اعطایی به مشتریان</t>
  </si>
  <si>
    <t>تعهدات بابت ضمانت نامه ها و اعتبار اسنادی</t>
  </si>
  <si>
    <t>مبلغ دفتری</t>
  </si>
  <si>
    <t>صنعت</t>
  </si>
  <si>
    <t>مسکن</t>
  </si>
  <si>
    <t>بازرگانی</t>
  </si>
  <si>
    <t>خدمات</t>
  </si>
  <si>
    <t>کشاورزی</t>
  </si>
  <si>
    <t>...</t>
  </si>
  <si>
    <t>میزان تسهیلات/تعهدات براساس داخل و خارج از کشور</t>
  </si>
  <si>
    <t>داخل کشور</t>
  </si>
  <si>
    <t>خارج کشور</t>
  </si>
  <si>
    <t>مجموع</t>
  </si>
  <si>
    <t>موجودی نقد</t>
  </si>
  <si>
    <t>مطالبات از دولت</t>
  </si>
  <si>
    <t>تسهیلات اعطایی و مطالبات از اشخاص دولتی</t>
  </si>
  <si>
    <t>سپرده قانونی</t>
  </si>
  <si>
    <t xml:space="preserve">     تعهدات مشتريان بابت ضمانت‌نامه‌های صادره</t>
  </si>
  <si>
    <t xml:space="preserve">     ساير تعهدات مشتریان</t>
  </si>
  <si>
    <t>سپرده‌هاي مشتریان</t>
  </si>
  <si>
    <t>سود سهام پرداختنی</t>
  </si>
  <si>
    <t>اوراق بدهی</t>
  </si>
  <si>
    <t>ذخیره مزایای پایان خدمت و تعهدات بازنشستگی کارکنان</t>
  </si>
  <si>
    <t>سرمایه</t>
  </si>
  <si>
    <t>افزایش سرمایه در جریان</t>
  </si>
  <si>
    <t>اندوخته صرف سهام</t>
  </si>
  <si>
    <t>تفاوت تسعیر ارز</t>
  </si>
  <si>
    <t>سود انباشته</t>
  </si>
  <si>
    <t>سهام خزانه</t>
  </si>
  <si>
    <t>جمع حقوق صاحبان سهام</t>
  </si>
  <si>
    <t>ذخیره مالیات عملکرد</t>
  </si>
  <si>
    <t>اندوخته قانونی</t>
  </si>
  <si>
    <t xml:space="preserve">تسهیلات اعطایی </t>
  </si>
  <si>
    <t xml:space="preserve">          شرح</t>
  </si>
  <si>
    <t>دارایی‌ها</t>
  </si>
  <si>
    <t>مطالبات از بانک‌ها و سایر مؤسسات اعتباری</t>
  </si>
  <si>
    <t>تسهيلات اعطايي و مطالبات از اشخاص غیردولتی</t>
  </si>
  <si>
    <t>سرمایه‌گذاری در سهام و سایر اوراق بهادار</t>
  </si>
  <si>
    <t>سایر حساب‌های دریافتنی</t>
  </si>
  <si>
    <t>دارایی‌های ثابت مشهود</t>
  </si>
  <si>
    <t>سایر دارایی‌ها</t>
  </si>
  <si>
    <t>جمع دارایی‌ها</t>
  </si>
  <si>
    <t>مطالبات از شرکت‌های فرعی و وابسته</t>
  </si>
  <si>
    <t>دارایی‌های نامشهود</t>
  </si>
  <si>
    <t xml:space="preserve">    طرف وجوه اداره‌ شده و موارد مشابه</t>
  </si>
  <si>
    <t>بدهی به بانک‌ها و سایر مؤسسات اعتباری</t>
  </si>
  <si>
    <t>بدهی‌ها</t>
  </si>
  <si>
    <t>ذخایر و سایر بدهی‌ها</t>
  </si>
  <si>
    <t>جمع بدهی‌ها</t>
  </si>
  <si>
    <t>حقوق صاحبان سپرده‌های سرمایه‌گذاری</t>
  </si>
  <si>
    <t>سپرده‌های سرمایه‌گذاری مدت‌دار</t>
  </si>
  <si>
    <t>سود پرداختنی سپرده‌های سرمایه‌گذاری مدت‌دار</t>
  </si>
  <si>
    <r>
      <t>جمع حقوق صاحبان سپرده‌های سرمایه</t>
    </r>
    <r>
      <rPr>
        <sz val="10"/>
        <rFont val="B Nazanin"/>
        <family val="0"/>
      </rPr>
      <t>‌</t>
    </r>
    <r>
      <rPr>
        <b/>
        <sz val="10"/>
        <rFont val="B Nazanin"/>
        <family val="0"/>
      </rPr>
      <t>گذاری</t>
    </r>
  </si>
  <si>
    <t>جمع بدهی‌ها و حقوق صاحبان سپرده‌های سرمایه‌گذاری</t>
  </si>
  <si>
    <t>سایر اندوخته‌ها</t>
  </si>
  <si>
    <r>
      <t>مازاد تجدید ارزیابی دارایی</t>
    </r>
    <r>
      <rPr>
        <b/>
        <sz val="10"/>
        <rFont val="B Nazanin"/>
        <family val="0"/>
      </rPr>
      <t>‌</t>
    </r>
    <r>
      <rPr>
        <sz val="10"/>
        <rFont val="B Nazanin"/>
        <family val="0"/>
      </rPr>
      <t>ها</t>
    </r>
  </si>
  <si>
    <t>جمع بدهی‌ها، حقوق صاحبان سپرده‌های سرمایه‌گذاری و حقوق صاحبان سهام</t>
  </si>
  <si>
    <t>میزان تسهیلات/تعهدات براساس بخش‌های اقتصادی</t>
  </si>
  <si>
    <t>بانک‌ها</t>
  </si>
  <si>
    <t>سرمایه‌گذاری‌ها</t>
  </si>
  <si>
    <t>تعهدات بابت ضمانت‌نامه‌ها و اعتبار اسنادی</t>
  </si>
  <si>
    <t>مشکوک‌الوصول</t>
  </si>
  <si>
    <t>معادل ریالی جمع دارایی‌های ارزی</t>
  </si>
  <si>
    <r>
      <t>معادل ریالی جمع بدهی‌ها و حقوق سپرده</t>
    </r>
    <r>
      <rPr>
        <b/>
        <sz val="10"/>
        <rFont val="B Nazanin"/>
        <family val="0"/>
      </rPr>
      <t>‌</t>
    </r>
    <r>
      <rPr>
        <sz val="10"/>
        <rFont val="B Nazanin"/>
        <family val="0"/>
      </rPr>
      <t>گذاران ارزی</t>
    </r>
  </si>
  <si>
    <r>
      <t>معادل ریالی تعهدات بابت ضمانت‌نامه</t>
    </r>
    <r>
      <rPr>
        <b/>
        <sz val="10"/>
        <rFont val="B Nazanin"/>
        <family val="0"/>
      </rPr>
      <t>‌</t>
    </r>
    <r>
      <rPr>
        <sz val="10"/>
        <rFont val="B Nazanin"/>
        <family val="0"/>
      </rPr>
      <t>های ارزی صادره</t>
    </r>
  </si>
  <si>
    <t>كارت‌هاي بانكي صادر شده *</t>
  </si>
  <si>
    <r>
      <t xml:space="preserve">دستگاه‌هاي </t>
    </r>
    <r>
      <rPr>
        <sz val="9"/>
        <rFont val="Times New Roman"/>
        <family val="1"/>
      </rPr>
      <t>POS</t>
    </r>
  </si>
  <si>
    <t xml:space="preserve"> * به غیر از کارت‌های هدیه، خرید و بن کارت </t>
  </si>
  <si>
    <t>درآمدهاي تسهیلات اعطایی و سپرده‌گذاری</t>
  </si>
  <si>
    <r>
      <t>هزینه سود سپرده</t>
    </r>
    <r>
      <rPr>
        <b/>
        <sz val="10"/>
        <rFont val="B Nazanin"/>
        <family val="0"/>
      </rPr>
      <t>‌</t>
    </r>
    <r>
      <rPr>
        <sz val="10"/>
        <rFont val="B Nazanin"/>
        <family val="0"/>
      </rPr>
      <t>ها</t>
    </r>
  </si>
  <si>
    <r>
      <t>خالص درآمد تسهیلات و سپرده</t>
    </r>
    <r>
      <rPr>
        <b/>
        <sz val="10"/>
        <rFont val="B Nazanin"/>
        <family val="0"/>
      </rPr>
      <t>‌</t>
    </r>
    <r>
      <rPr>
        <sz val="10"/>
        <rFont val="B Nazanin"/>
        <family val="0"/>
      </rPr>
      <t>گذاری</t>
    </r>
  </si>
  <si>
    <t>خالص سود (زیان) سرمایه‌گذاری‌ها</t>
  </si>
  <si>
    <t xml:space="preserve">هزینه‌های اداری و عمومی </t>
  </si>
  <si>
    <t>هزینه‌های کارکنان</t>
  </si>
  <si>
    <t>هزینه‌های اداری</t>
  </si>
  <si>
    <t>هزینه مطالبات مشکوک‌الوصول</t>
  </si>
  <si>
    <t>هزینه‌های مالی</t>
  </si>
  <si>
    <t>سایر هزینه‌ها</t>
  </si>
  <si>
    <r>
      <t>جدول 8: تعداد نيروي انساني به تفكيك جنسيت سنوات خدمت و تحصيلات پايان سال 1401</t>
    </r>
    <r>
      <rPr>
        <sz val="11"/>
        <rFont val="B Nazanin"/>
        <family val="0"/>
      </rPr>
      <t>*</t>
    </r>
  </si>
  <si>
    <r>
      <rPr>
        <b/>
        <sz val="10"/>
        <rFont val="B Nazanin"/>
        <family val="0"/>
      </rPr>
      <t xml:space="preserve">جدول  9: </t>
    </r>
    <r>
      <rPr>
        <sz val="10"/>
        <rFont val="B Nazanin"/>
        <family val="0"/>
      </rPr>
      <t xml:space="preserve">سود و زيان بانك مشترک ایران و ونزوئلا
 (ارقام به ميليارد ريال)
</t>
    </r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</si>
  <si>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>ميزان بهره‌مندي بانك از فناوري بانكداري الكترونيك بانك مشترک ایران و ونزوئلا</t>
    </r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</si>
  <si>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دارايي‌هاي بانك مشترک ایران و ونزوئلا
        (ارقام به ميليارد ريال)
</t>
    </r>
  </si>
  <si>
    <t>مأخذ: تمام آمارهاي اين گزارش براساس اطلاعات ارسالي از جانب بانك  مشترک ایران و ونزوئلا است.</t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</si>
  <si>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سپرده‌های سرمایه‌گذاری و حقوق صاحبان سهام بانک  مشترک ایران و ونزوئلا
      (ارقام به ميليارد ريال)
</t>
    </r>
  </si>
  <si>
    <t>مأخذ: تمام آمارهاي اين گزارش براساس اطلاعات ارسالي از جانب بانك مشترک ایران و ونزوئلا است.</t>
  </si>
  <si>
    <r>
      <rPr>
        <b/>
        <sz val="10"/>
        <rFont val="B Nazanin"/>
        <family val="0"/>
      </rPr>
      <t>جدول4:</t>
    </r>
    <r>
      <rPr>
        <sz val="10"/>
        <rFont val="B Nazanin"/>
        <family val="0"/>
      </rPr>
      <t xml:space="preserve"> کیفیت اعتباری تسهیلات و تعهدات اعطایی و سرمایه‌گذاری‌های بانك  مشترک ایران و ونزوئلا
      (ارقام به ميليارد ريال)
</t>
    </r>
  </si>
  <si>
    <t xml:space="preserve"> مأخذ: تمام آمارهاي اين گزارش براساس اطلاعات ارسالي از جانب بانك مشترک ایران و ونزوئلا است.</t>
  </si>
  <si>
    <r>
      <rPr>
        <b/>
        <sz val="10"/>
        <rFont val="B Nazanin"/>
        <family val="0"/>
      </rPr>
      <t xml:space="preserve">                جدول 5</t>
    </r>
    <r>
      <rPr>
        <sz val="10"/>
        <rFont val="B Nazanin"/>
        <family val="0"/>
      </rPr>
      <t xml:space="preserve">: فعاليت‌هاي ارزي و بين‌المللي بانك مشترک ایران و ونزوئلا
                (ارقام به ميلیارد ریال)
</t>
    </r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</si>
  <si>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>: تعداد شعب بانك مشترک ایران و ونزوئلا</t>
    </r>
  </si>
  <si>
    <t xml:space="preserve">  مأخذ: تمام آمارهاي اين گزارش براساس اطلاعات ارسالي از جانب بانك مشترک ایران و ونزوئلا است.</t>
  </si>
  <si>
    <t>* سابقه کار در محل بانک  مشترک ایران و ونزوئلا محسوب گردد.</t>
  </si>
  <si>
    <r>
      <rPr>
        <b/>
        <sz val="10"/>
        <rFont val="B Nazanin"/>
        <family val="0"/>
      </rPr>
      <t>جدول3:</t>
    </r>
    <r>
      <rPr>
        <sz val="10"/>
        <rFont val="B Nazanin"/>
        <family val="0"/>
      </rPr>
      <t xml:space="preserve"> توزیع بخش اقتصادی تسهيلات و سرمایه‌گذاری‌ها و تمرکز درون یا برون مرزی آن بانك مشترک ایران و ونزوئلا
      (ارقام به ميليارد ريال)
</t>
    </r>
  </si>
</sst>
</file>

<file path=xl/styles.xml><?xml version="1.0" encoding="utf-8"?>
<styleSheet xmlns="http://schemas.openxmlformats.org/spreadsheetml/2006/main">
  <numFmts count="56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ر_ي_ا_ل_ ;_ * #,##0\-_ر_ي_ا_ل_ ;_ * &quot;-&quot;_-_ر_ي_ا_ل_ ;_ @_ "/>
    <numFmt numFmtId="44" formatCode="_ * #,##0.00_-&quot;ريال&quot;_ ;_ * #,##0.00\-&quot;ريال&quot;_ ;_ * &quot;-&quot;??_-&quot;ريال&quot;_ ;_ @_ "/>
    <numFmt numFmtId="43" formatCode="_ * #,##0.00_-_ر_ي_ا_ل_ ;_ * #,##0.00\-_ر_ي_ا_ل_ ;_ * &quot;-&quot;??_-_ر_ي_ا_ل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-_ ;_ * #,##0\-_ ;_ * &quot;-&quot;_-_ ;_ @_ "/>
    <numFmt numFmtId="173" formatCode="_ * #,##0.00_-_ ;_ * #,##0.00\-_ ;_ * &quot;-&quot;??_-_ ;_ @_ "/>
    <numFmt numFmtId="174" formatCode="&quot;ريال&quot;\ #,##0_-;&quot;ريال&quot;\ #,##0\-"/>
    <numFmt numFmtId="175" formatCode="&quot;ريال&quot;\ #,##0_-;[Red]&quot;ريال&quot;\ #,##0\-"/>
    <numFmt numFmtId="176" formatCode="&quot;ريال&quot;\ #,##0.00_-;&quot;ريال&quot;\ #,##0.00\-"/>
    <numFmt numFmtId="177" formatCode="&quot;ريال&quot;\ #,##0.00_-;[Red]&quot;ريال&quot;\ #,##0.00\-"/>
    <numFmt numFmtId="178" formatCode="_-&quot;ريال&quot;\ * #,##0_-;_-&quot;ريال&quot;\ * #,##0\-;_-&quot;ريال&quot;\ * &quot;-&quot;_-;_-@_-"/>
    <numFmt numFmtId="179" formatCode="_-* #,##0_-;_-* #,##0\-;_-* &quot;-&quot;_-;_-@_-"/>
    <numFmt numFmtId="180" formatCode="_-&quot;ريال&quot;\ * #,##0.00_-;_-&quot;ريال&quot;\ * #,##0.00\-;_-&quot;ريال&quot;\ * &quot;-&quot;??_-;_-@_-"/>
    <numFmt numFmtId="181" formatCode="_-* #,##0.00_-;_-* #,##0.00\-;_-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29]hh:mm:ss\ AM/PM"/>
    <numFmt numFmtId="187" formatCode="#,##0_ ;[Red]\-#,##0\ "/>
    <numFmt numFmtId="188" formatCode="_-* #,##0_-;_-* #,##0\-;_-* &quot;-&quot;??_-;_-@_-"/>
    <numFmt numFmtId="189" formatCode="#,##0;[Red]#,##0"/>
    <numFmt numFmtId="190" formatCode="#,##0_ ;\-#,##0\ "/>
    <numFmt numFmtId="191" formatCode="#,###,,,"/>
    <numFmt numFmtId="192" formatCode="_-* #,##0.0_-;_-* #,##0.0\-;_-* &quot;-&quot;??_-;_-@_-"/>
    <numFmt numFmtId="193" formatCode="_-* #,##0.000_-;_-* #,##0.000\-;_-* &quot;-&quot;??_-;_-@_-"/>
    <numFmt numFmtId="194" formatCode="0_ ;\-0\ "/>
    <numFmt numFmtId="195" formatCode="_-* #,##0_-;_-* #,##0"/>
    <numFmt numFmtId="196" formatCode="0_);[Red]\(0\)"/>
    <numFmt numFmtId="197" formatCode="#,###,,,;\(##,,,\)"/>
    <numFmt numFmtId="198" formatCode="0_);\(0\)"/>
    <numFmt numFmtId="199" formatCode="0;[Red]0"/>
    <numFmt numFmtId="200" formatCode="#,###,,,;[Red]\(#,###\)\,"/>
    <numFmt numFmtId="201" formatCode="#,###,,;[Red]\(#,###\)\,"/>
    <numFmt numFmtId="202" formatCode="#,###,,,;\(#,###,,,\)"/>
    <numFmt numFmtId="203" formatCode="#,##0,,_-;[Red]\(#,##0,,\)"/>
    <numFmt numFmtId="204" formatCode="#,###,##0,,_-;[Red]\(#,###,##0,,\)"/>
    <numFmt numFmtId="205" formatCode="#,##0,,,,,_-;[Red]\(#,##0,,,,,\)"/>
    <numFmt numFmtId="206" formatCode="#,##0,,,_-;[Red]\(#,##0,,,\)"/>
    <numFmt numFmtId="207" formatCode="#,##0.0,,,_-;[Red]\(#,##0.0,,,\)"/>
    <numFmt numFmtId="208" formatCode="#,##0.00,,,_-;[Red]\(#,##0.00,,,\)"/>
    <numFmt numFmtId="209" formatCode="#,##0.000,,,_-;[Red]\(#,##0.000,,,\)"/>
    <numFmt numFmtId="210" formatCode="_(* #,##0_);_(* \(#,##0\);_(* &quot;-&quot;??_);_(@_)"/>
    <numFmt numFmtId="211" formatCode="#,##0,,,,_-;[Red]\(#,##0,,,,\)"/>
  </numFmts>
  <fonts count="52">
    <font>
      <sz val="10"/>
      <name val="Arial"/>
      <family val="0"/>
    </font>
    <font>
      <b/>
      <sz val="10"/>
      <name val="B Nazanin"/>
      <family val="0"/>
    </font>
    <font>
      <b/>
      <sz val="9"/>
      <name val="B Nazanin"/>
      <family val="0"/>
    </font>
    <font>
      <sz val="10"/>
      <name val="B Nazanin"/>
      <family val="0"/>
    </font>
    <font>
      <sz val="9"/>
      <name val="B Nazanin"/>
      <family val="0"/>
    </font>
    <font>
      <b/>
      <sz val="8"/>
      <name val="B Nazanin"/>
      <family val="0"/>
    </font>
    <font>
      <sz val="9"/>
      <name val="Times New Roman"/>
      <family val="1"/>
    </font>
    <font>
      <sz val="11"/>
      <name val="B Nazanin"/>
      <family val="0"/>
    </font>
    <font>
      <sz val="10"/>
      <color indexed="8"/>
      <name val="B Nazanin"/>
      <family val="0"/>
    </font>
    <font>
      <b/>
      <sz val="10"/>
      <color indexed="8"/>
      <name val="B Nazanin"/>
      <family val="0"/>
    </font>
    <font>
      <sz val="8"/>
      <color indexed="8"/>
      <name val="B Nazanin"/>
      <family val="0"/>
    </font>
    <font>
      <sz val="9"/>
      <color indexed="8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B Nazanin"/>
      <family val="0"/>
    </font>
    <font>
      <sz val="8"/>
      <color theme="1"/>
      <name val="B Nazani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double"/>
      <right style="thick"/>
      <top>
        <color indexed="63"/>
      </top>
      <bottom style="double"/>
    </border>
    <border>
      <left style="double"/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double"/>
    </border>
    <border>
      <left style="double"/>
      <right style="thick"/>
      <top style="double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ck"/>
      <top style="double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thick"/>
      <right style="thick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medium"/>
    </border>
    <border>
      <left style="thick"/>
      <right style="thick"/>
      <top style="thick"/>
      <bottom style="medium"/>
    </border>
    <border>
      <left style="thick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ck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 style="double"/>
    </border>
    <border>
      <left style="thick"/>
      <right style="thick"/>
      <top style="thick"/>
      <bottom style="thick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 style="double"/>
    </border>
    <border>
      <left style="thick"/>
      <right>
        <color indexed="63"/>
      </right>
      <top style="double"/>
      <bottom style="medium"/>
    </border>
    <border>
      <left style="thick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thick"/>
      <right style="double"/>
      <top style="double"/>
      <bottom>
        <color indexed="63"/>
      </bottom>
    </border>
    <border>
      <left style="thick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thick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10" xfId="0" applyFont="1" applyBorder="1" applyAlignment="1">
      <alignment horizontal="justify" vertical="top" wrapText="1" readingOrder="2"/>
    </xf>
    <xf numFmtId="0" fontId="3" fillId="0" borderId="11" xfId="0" applyFont="1" applyBorder="1" applyAlignment="1">
      <alignment horizontal="justify" wrapText="1" readingOrder="2"/>
    </xf>
    <xf numFmtId="0" fontId="3" fillId="0" borderId="12" xfId="0" applyFont="1" applyBorder="1" applyAlignment="1">
      <alignment horizontal="justify" wrapText="1" readingOrder="2"/>
    </xf>
    <xf numFmtId="0" fontId="6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justify" vertical="center" wrapText="1" readingOrder="2"/>
    </xf>
    <xf numFmtId="0" fontId="3" fillId="0" borderId="10" xfId="0" applyFont="1" applyBorder="1" applyAlignment="1">
      <alignment horizontal="right" vertical="center" wrapText="1" readingOrder="2"/>
    </xf>
    <xf numFmtId="0" fontId="1" fillId="0" borderId="10" xfId="0" applyFont="1" applyBorder="1" applyAlignment="1">
      <alignment horizontal="right" vertical="center" wrapText="1" readingOrder="2"/>
    </xf>
    <xf numFmtId="0" fontId="3" fillId="0" borderId="10" xfId="0" applyFont="1" applyBorder="1" applyAlignment="1">
      <alignment horizontal="justify" vertical="center" wrapText="1" readingOrder="2"/>
    </xf>
    <xf numFmtId="0" fontId="3" fillId="0" borderId="10" xfId="0" applyFont="1" applyBorder="1" applyAlignment="1">
      <alignment vertical="center" wrapText="1" readingOrder="2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justify" vertical="top" wrapText="1" readingOrder="2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 readingOrder="2"/>
    </xf>
    <xf numFmtId="0" fontId="1" fillId="33" borderId="16" xfId="0" applyFont="1" applyFill="1" applyBorder="1" applyAlignment="1">
      <alignment horizontal="center" wrapText="1" readingOrder="2"/>
    </xf>
    <xf numFmtId="0" fontId="2" fillId="33" borderId="17" xfId="0" applyFont="1" applyFill="1" applyBorder="1" applyAlignment="1">
      <alignment horizontal="center" wrapText="1" readingOrder="2"/>
    </xf>
    <xf numFmtId="0" fontId="2" fillId="33" borderId="16" xfId="0" applyFont="1" applyFill="1" applyBorder="1" applyAlignment="1">
      <alignment horizontal="center" wrapText="1" readingOrder="2"/>
    </xf>
    <xf numFmtId="0" fontId="5" fillId="33" borderId="16" xfId="0" applyFont="1" applyFill="1" applyBorder="1" applyAlignment="1">
      <alignment horizontal="center" wrapText="1" readingOrder="2"/>
    </xf>
    <xf numFmtId="0" fontId="2" fillId="33" borderId="17" xfId="0" applyFont="1" applyFill="1" applyBorder="1" applyAlignment="1">
      <alignment horizontal="center" vertical="center" wrapText="1" readingOrder="2"/>
    </xf>
    <xf numFmtId="0" fontId="3" fillId="0" borderId="13" xfId="0" applyFont="1" applyBorder="1" applyAlignment="1">
      <alignment horizontal="justify" vertical="center" wrapText="1" readingOrder="2"/>
    </xf>
    <xf numFmtId="0" fontId="3" fillId="0" borderId="11" xfId="0" applyFont="1" applyBorder="1" applyAlignment="1">
      <alignment horizontal="justify" vertical="top" wrapText="1" readingOrder="2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right" vertical="top" wrapText="1" indent="1" readingOrder="2"/>
    </xf>
    <xf numFmtId="0" fontId="3" fillId="0" borderId="10" xfId="0" applyFont="1" applyBorder="1" applyAlignment="1">
      <alignment horizontal="right" vertical="center" wrapText="1" indent="1" readingOrder="2"/>
    </xf>
    <xf numFmtId="3" fontId="4" fillId="0" borderId="20" xfId="0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 readingOrder="2"/>
    </xf>
    <xf numFmtId="3" fontId="4" fillId="0" borderId="14" xfId="0" applyNumberFormat="1" applyFont="1" applyBorder="1" applyAlignment="1">
      <alignment horizontal="center" vertical="center" wrapText="1" readingOrder="2"/>
    </xf>
    <xf numFmtId="206" fontId="8" fillId="0" borderId="21" xfId="0" applyNumberFormat="1" applyFont="1" applyBorder="1" applyAlignment="1">
      <alignment horizontal="center" vertical="center"/>
    </xf>
    <xf numFmtId="181" fontId="8" fillId="0" borderId="21" xfId="42" applyFont="1" applyBorder="1" applyAlignment="1">
      <alignment horizontal="center" vertical="center"/>
    </xf>
    <xf numFmtId="206" fontId="9" fillId="0" borderId="21" xfId="0" applyNumberFormat="1" applyFont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 readingOrder="2"/>
    </xf>
    <xf numFmtId="3" fontId="4" fillId="0" borderId="23" xfId="0" applyNumberFormat="1" applyFont="1" applyFill="1" applyBorder="1" applyAlignment="1">
      <alignment horizontal="center" vertical="center" wrapText="1" readingOrder="2"/>
    </xf>
    <xf numFmtId="3" fontId="4" fillId="0" borderId="24" xfId="0" applyNumberFormat="1" applyFont="1" applyFill="1" applyBorder="1" applyAlignment="1">
      <alignment horizontal="center" vertical="center" wrapText="1" readingOrder="2"/>
    </xf>
    <xf numFmtId="0" fontId="50" fillId="0" borderId="0" xfId="0" applyFont="1" applyAlignment="1">
      <alignment horizontal="center"/>
    </xf>
    <xf numFmtId="1" fontId="2" fillId="33" borderId="17" xfId="0" applyNumberFormat="1" applyFont="1" applyFill="1" applyBorder="1" applyAlignment="1">
      <alignment horizontal="center" vertical="center" wrapText="1" readingOrder="2"/>
    </xf>
    <xf numFmtId="3" fontId="4" fillId="0" borderId="20" xfId="0" applyNumberFormat="1" applyFont="1" applyBorder="1" applyAlignment="1">
      <alignment horizontal="center" wrapText="1" readingOrder="2"/>
    </xf>
    <xf numFmtId="3" fontId="4" fillId="0" borderId="25" xfId="0" applyNumberFormat="1" applyFont="1" applyBorder="1" applyAlignment="1">
      <alignment horizontal="center" wrapText="1" readingOrder="2"/>
    </xf>
    <xf numFmtId="3" fontId="4" fillId="0" borderId="23" xfId="0" applyNumberFormat="1" applyFont="1" applyBorder="1" applyAlignment="1">
      <alignment horizontal="center" wrapText="1" readingOrder="2"/>
    </xf>
    <xf numFmtId="3" fontId="4" fillId="0" borderId="20" xfId="0" applyNumberFormat="1" applyFont="1" applyBorder="1" applyAlignment="1">
      <alignment horizontal="center" vertical="center" wrapText="1" readingOrder="2"/>
    </xf>
    <xf numFmtId="3" fontId="4" fillId="0" borderId="26" xfId="0" applyNumberFormat="1" applyFont="1" applyBorder="1" applyAlignment="1">
      <alignment horizontal="center" wrapText="1" readingOrder="2"/>
    </xf>
    <xf numFmtId="3" fontId="2" fillId="0" borderId="20" xfId="0" applyNumberFormat="1" applyFont="1" applyBorder="1" applyAlignment="1">
      <alignment horizontal="center" vertical="center" wrapText="1" readingOrder="2"/>
    </xf>
    <xf numFmtId="3" fontId="4" fillId="0" borderId="23" xfId="0" applyNumberFormat="1" applyFont="1" applyBorder="1" applyAlignment="1">
      <alignment horizontal="center" vertical="center" wrapText="1" readingOrder="2"/>
    </xf>
    <xf numFmtId="3" fontId="1" fillId="0" borderId="10" xfId="0" applyNumberFormat="1" applyFont="1" applyBorder="1" applyAlignment="1">
      <alignment horizontal="right" vertical="top" wrapText="1" readingOrder="2"/>
    </xf>
    <xf numFmtId="3" fontId="1" fillId="0" borderId="10" xfId="0" applyNumberFormat="1" applyFont="1" applyBorder="1" applyAlignment="1">
      <alignment horizontal="right" vertical="top" wrapText="1" indent="1" readingOrder="2"/>
    </xf>
    <xf numFmtId="3" fontId="1" fillId="0" borderId="19" xfId="0" applyNumberFormat="1" applyFont="1" applyBorder="1" applyAlignment="1">
      <alignment horizontal="right" vertical="top" wrapText="1" indent="1" readingOrder="2"/>
    </xf>
    <xf numFmtId="3" fontId="1" fillId="0" borderId="19" xfId="0" applyNumberFormat="1" applyFont="1" applyBorder="1" applyAlignment="1">
      <alignment horizontal="right" vertical="top" wrapText="1" readingOrder="2"/>
    </xf>
    <xf numFmtId="3" fontId="1" fillId="0" borderId="27" xfId="0" applyNumberFormat="1" applyFont="1" applyBorder="1" applyAlignment="1">
      <alignment horizontal="right" vertical="top" wrapText="1" readingOrder="2"/>
    </xf>
    <xf numFmtId="3" fontId="4" fillId="0" borderId="20" xfId="0" applyNumberFormat="1" applyFont="1" applyBorder="1" applyAlignment="1">
      <alignment horizontal="center" wrapText="1" readingOrder="1"/>
    </xf>
    <xf numFmtId="3" fontId="4" fillId="0" borderId="23" xfId="0" applyNumberFormat="1" applyFont="1" applyBorder="1" applyAlignment="1">
      <alignment horizontal="center" wrapText="1" readingOrder="1"/>
    </xf>
    <xf numFmtId="3" fontId="4" fillId="0" borderId="20" xfId="0" applyNumberFormat="1" applyFont="1" applyBorder="1" applyAlignment="1">
      <alignment horizontal="center" vertical="center" wrapText="1" readingOrder="1"/>
    </xf>
    <xf numFmtId="3" fontId="4" fillId="0" borderId="28" xfId="0" applyNumberFormat="1" applyFont="1" applyBorder="1" applyAlignment="1">
      <alignment horizontal="center" vertical="center" wrapText="1" readingOrder="1"/>
    </xf>
    <xf numFmtId="3" fontId="4" fillId="0" borderId="29" xfId="0" applyNumberFormat="1" applyFont="1" applyBorder="1" applyAlignment="1">
      <alignment horizontal="center" vertical="center" wrapText="1" readingOrder="1"/>
    </xf>
    <xf numFmtId="3" fontId="4" fillId="0" borderId="23" xfId="0" applyNumberFormat="1" applyFont="1" applyBorder="1" applyAlignment="1">
      <alignment horizontal="center" vertical="center" wrapText="1" readingOrder="1"/>
    </xf>
    <xf numFmtId="3" fontId="4" fillId="0" borderId="30" xfId="0" applyNumberFormat="1" applyFont="1" applyBorder="1" applyAlignment="1">
      <alignment horizontal="center" vertical="center" wrapText="1" readingOrder="1"/>
    </xf>
    <xf numFmtId="3" fontId="4" fillId="0" borderId="23" xfId="0" applyNumberFormat="1" applyFont="1" applyBorder="1" applyAlignment="1">
      <alignment horizontal="center" vertical="top" wrapText="1" readingOrder="1"/>
    </xf>
    <xf numFmtId="3" fontId="4" fillId="0" borderId="20" xfId="0" applyNumberFormat="1" applyFont="1" applyBorder="1" applyAlignment="1">
      <alignment horizontal="center" vertical="top" wrapText="1" readingOrder="1"/>
    </xf>
    <xf numFmtId="3" fontId="4" fillId="0" borderId="31" xfId="0" applyNumberFormat="1" applyFont="1" applyBorder="1" applyAlignment="1">
      <alignment horizontal="center" vertical="top" wrapText="1" readingOrder="1"/>
    </xf>
    <xf numFmtId="3" fontId="4" fillId="0" borderId="32" xfId="0" applyNumberFormat="1" applyFont="1" applyBorder="1" applyAlignment="1">
      <alignment horizontal="center" vertical="top" wrapText="1" readingOrder="1"/>
    </xf>
    <xf numFmtId="3" fontId="11" fillId="0" borderId="33" xfId="0" applyNumberFormat="1" applyFont="1" applyFill="1" applyBorder="1" applyAlignment="1">
      <alignment horizontal="center" vertical="center"/>
    </xf>
    <xf numFmtId="3" fontId="11" fillId="0" borderId="34" xfId="0" applyNumberFormat="1" applyFont="1" applyFill="1" applyBorder="1" applyAlignment="1">
      <alignment horizontal="center" vertical="center"/>
    </xf>
    <xf numFmtId="3" fontId="11" fillId="0" borderId="35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3" fontId="4" fillId="0" borderId="36" xfId="0" applyNumberFormat="1" applyFont="1" applyFill="1" applyBorder="1" applyAlignment="1">
      <alignment horizontal="center" vertical="center"/>
    </xf>
    <xf numFmtId="3" fontId="4" fillId="0" borderId="34" xfId="0" applyNumberFormat="1" applyFont="1" applyFill="1" applyBorder="1" applyAlignment="1">
      <alignment horizontal="center" vertical="center"/>
    </xf>
    <xf numFmtId="3" fontId="11" fillId="0" borderId="37" xfId="0" applyNumberFormat="1" applyFont="1" applyFill="1" applyBorder="1" applyAlignment="1">
      <alignment horizontal="center" vertical="center"/>
    </xf>
    <xf numFmtId="3" fontId="11" fillId="0" borderId="38" xfId="0" applyNumberFormat="1" applyFont="1" applyFill="1" applyBorder="1" applyAlignment="1">
      <alignment horizontal="center" vertical="center"/>
    </xf>
    <xf numFmtId="3" fontId="11" fillId="0" borderId="39" xfId="0" applyNumberFormat="1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 wrapText="1" readingOrder="2"/>
    </xf>
    <xf numFmtId="0" fontId="3" fillId="0" borderId="41" xfId="0" applyFont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wrapText="1" readingOrder="2"/>
    </xf>
    <xf numFmtId="0" fontId="3" fillId="0" borderId="42" xfId="0" applyFont="1" applyBorder="1" applyAlignment="1">
      <alignment horizontal="justify" vertical="top" wrapText="1" readingOrder="2"/>
    </xf>
    <xf numFmtId="0" fontId="1" fillId="0" borderId="19" xfId="0" applyFont="1" applyBorder="1" applyAlignment="1">
      <alignment horizontal="justify" vertical="top" wrapText="1" readingOrder="2"/>
    </xf>
    <xf numFmtId="0" fontId="0" fillId="0" borderId="27" xfId="0" applyFont="1" applyBorder="1" applyAlignment="1">
      <alignment horizontal="right" indent="1" readingOrder="2"/>
    </xf>
    <xf numFmtId="0" fontId="1" fillId="0" borderId="43" xfId="0" applyFont="1" applyBorder="1" applyAlignment="1">
      <alignment horizontal="right" readingOrder="2"/>
    </xf>
    <xf numFmtId="3" fontId="10" fillId="0" borderId="24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 readingOrder="2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10" fillId="0" borderId="28" xfId="0" applyNumberFormat="1" applyFont="1" applyFill="1" applyBorder="1" applyAlignment="1">
      <alignment horizontal="center" vertical="center"/>
    </xf>
    <xf numFmtId="3" fontId="10" fillId="0" borderId="44" xfId="0" applyNumberFormat="1" applyFont="1" applyFill="1" applyBorder="1" applyAlignment="1">
      <alignment horizontal="center" vertical="center"/>
    </xf>
    <xf numFmtId="3" fontId="51" fillId="0" borderId="28" xfId="0" applyNumberFormat="1" applyFont="1" applyFill="1" applyBorder="1" applyAlignment="1">
      <alignment horizontal="center" vertical="center"/>
    </xf>
    <xf numFmtId="3" fontId="51" fillId="0" borderId="23" xfId="0" applyNumberFormat="1" applyFont="1" applyFill="1" applyBorder="1" applyAlignment="1">
      <alignment horizontal="center" vertical="center"/>
    </xf>
    <xf numFmtId="3" fontId="10" fillId="0" borderId="45" xfId="0" applyNumberFormat="1" applyFont="1" applyFill="1" applyBorder="1" applyAlignment="1">
      <alignment horizontal="center" vertical="center"/>
    </xf>
    <xf numFmtId="3" fontId="11" fillId="0" borderId="46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wrapText="1" readingOrder="2"/>
    </xf>
    <xf numFmtId="3" fontId="4" fillId="0" borderId="47" xfId="0" applyNumberFormat="1" applyFont="1" applyBorder="1" applyAlignment="1">
      <alignment horizontal="center" wrapText="1" readingOrder="2"/>
    </xf>
    <xf numFmtId="3" fontId="4" fillId="0" borderId="15" xfId="0" applyNumberFormat="1" applyFont="1" applyBorder="1" applyAlignment="1">
      <alignment horizontal="center" wrapText="1" readingOrder="2"/>
    </xf>
    <xf numFmtId="3" fontId="4" fillId="0" borderId="48" xfId="0" applyNumberFormat="1" applyFont="1" applyBorder="1" applyAlignment="1">
      <alignment horizontal="center" wrapText="1" readingOrder="2"/>
    </xf>
    <xf numFmtId="0" fontId="3" fillId="33" borderId="49" xfId="0" applyFont="1" applyFill="1" applyBorder="1" applyAlignment="1">
      <alignment horizontal="center" vertical="center" textRotation="180" wrapText="1" readingOrder="2"/>
    </xf>
    <xf numFmtId="0" fontId="3" fillId="33" borderId="15" xfId="0" applyFont="1" applyFill="1" applyBorder="1" applyAlignment="1">
      <alignment horizontal="center" vertical="center" textRotation="180" wrapText="1" readingOrder="2"/>
    </xf>
    <xf numFmtId="0" fontId="3" fillId="33" borderId="50" xfId="0" applyFont="1" applyFill="1" applyBorder="1" applyAlignment="1">
      <alignment horizontal="center" vertical="center" textRotation="180" wrapText="1" readingOrder="2"/>
    </xf>
    <xf numFmtId="3" fontId="4" fillId="0" borderId="51" xfId="0" applyNumberFormat="1" applyFont="1" applyBorder="1" applyAlignment="1">
      <alignment horizontal="center" vertical="center" wrapText="1" readingOrder="2"/>
    </xf>
    <xf numFmtId="3" fontId="4" fillId="0" borderId="51" xfId="0" applyNumberFormat="1" applyFont="1" applyBorder="1" applyAlignment="1">
      <alignment horizontal="center" vertical="center" wrapText="1" readingOrder="1"/>
    </xf>
    <xf numFmtId="3" fontId="4" fillId="0" borderId="52" xfId="0" applyNumberFormat="1" applyFont="1" applyBorder="1" applyAlignment="1">
      <alignment horizontal="center" vertical="center" wrapText="1" readingOrder="2"/>
    </xf>
    <xf numFmtId="3" fontId="4" fillId="0" borderId="40" xfId="0" applyNumberFormat="1" applyFont="1" applyBorder="1" applyAlignment="1">
      <alignment horizontal="center" vertical="center" wrapText="1" readingOrder="2"/>
    </xf>
    <xf numFmtId="0" fontId="3" fillId="0" borderId="53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right" vertical="center"/>
    </xf>
    <xf numFmtId="0" fontId="3" fillId="0" borderId="53" xfId="0" applyFont="1" applyBorder="1" applyAlignment="1">
      <alignment horizontal="center" vertical="top" wrapText="1"/>
    </xf>
    <xf numFmtId="0" fontId="3" fillId="0" borderId="53" xfId="0" applyFont="1" applyBorder="1" applyAlignment="1">
      <alignment horizontal="center" vertical="top"/>
    </xf>
    <xf numFmtId="3" fontId="1" fillId="0" borderId="54" xfId="0" applyNumberFormat="1" applyFont="1" applyBorder="1" applyAlignment="1">
      <alignment horizontal="right" vertical="center"/>
    </xf>
    <xf numFmtId="0" fontId="1" fillId="0" borderId="5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right"/>
    </xf>
    <xf numFmtId="0" fontId="0" fillId="0" borderId="53" xfId="0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right" wrapText="1"/>
    </xf>
    <xf numFmtId="0" fontId="3" fillId="0" borderId="54" xfId="0" applyFont="1" applyBorder="1" applyAlignment="1">
      <alignment horizontal="right" vertical="center" readingOrder="2"/>
    </xf>
    <xf numFmtId="0" fontId="3" fillId="33" borderId="57" xfId="0" applyFont="1" applyFill="1" applyBorder="1" applyAlignment="1">
      <alignment horizontal="center" vertical="center" textRotation="180" wrapText="1" readingOrder="2"/>
    </xf>
    <xf numFmtId="0" fontId="3" fillId="33" borderId="49" xfId="0" applyFont="1" applyFill="1" applyBorder="1" applyAlignment="1">
      <alignment horizontal="center" vertical="center" textRotation="180" wrapText="1" readingOrder="2"/>
    </xf>
    <xf numFmtId="0" fontId="3" fillId="0" borderId="54" xfId="0" applyFont="1" applyBorder="1" applyAlignment="1">
      <alignment horizontal="right" readingOrder="2"/>
    </xf>
    <xf numFmtId="0" fontId="3" fillId="0" borderId="58" xfId="0" applyFont="1" applyBorder="1" applyAlignment="1">
      <alignment horizontal="center" wrapText="1" readingOrder="2"/>
    </xf>
    <xf numFmtId="0" fontId="3" fillId="0" borderId="52" xfId="0" applyFont="1" applyBorder="1" applyAlignment="1">
      <alignment horizontal="center" wrapText="1" readingOrder="2"/>
    </xf>
    <xf numFmtId="0" fontId="1" fillId="0" borderId="59" xfId="0" applyFont="1" applyBorder="1" applyAlignment="1">
      <alignment horizontal="center" wrapText="1" readingOrder="2"/>
    </xf>
    <xf numFmtId="0" fontId="1" fillId="0" borderId="53" xfId="0" applyFont="1" applyBorder="1" applyAlignment="1">
      <alignment horizontal="center" wrapText="1" readingOrder="2"/>
    </xf>
    <xf numFmtId="0" fontId="3" fillId="0" borderId="60" xfId="0" applyFont="1" applyBorder="1" applyAlignment="1">
      <alignment horizontal="center" wrapText="1" readingOrder="2"/>
    </xf>
    <xf numFmtId="0" fontId="3" fillId="33" borderId="61" xfId="0" applyFont="1" applyFill="1" applyBorder="1" applyAlignment="1">
      <alignment horizontal="center" vertical="center" textRotation="180" wrapText="1" readingOrder="2"/>
    </xf>
    <xf numFmtId="0" fontId="3" fillId="33" borderId="62" xfId="0" applyFont="1" applyFill="1" applyBorder="1" applyAlignment="1">
      <alignment horizontal="center" vertical="center" textRotation="180" wrapText="1" readingOrder="2"/>
    </xf>
    <xf numFmtId="0" fontId="3" fillId="33" borderId="63" xfId="0" applyFont="1" applyFill="1" applyBorder="1" applyAlignment="1">
      <alignment horizontal="center" vertical="center" textRotation="180" wrapText="1" readingOrder="2"/>
    </xf>
    <xf numFmtId="0" fontId="3" fillId="33" borderId="64" xfId="0" applyFont="1" applyFill="1" applyBorder="1" applyAlignment="1">
      <alignment horizontal="center" vertical="center" textRotation="180" wrapText="1" readingOrder="2"/>
    </xf>
    <xf numFmtId="0" fontId="3" fillId="0" borderId="42" xfId="0" applyFont="1" applyBorder="1" applyAlignment="1">
      <alignment horizontal="center" wrapText="1" readingOrder="2"/>
    </xf>
    <xf numFmtId="0" fontId="3" fillId="0" borderId="54" xfId="0" applyFont="1" applyBorder="1" applyAlignment="1">
      <alignment horizontal="center" wrapText="1" readingOrder="2"/>
    </xf>
    <xf numFmtId="197" fontId="3" fillId="0" borderId="53" xfId="0" applyNumberFormat="1" applyFont="1" applyBorder="1" applyAlignment="1">
      <alignment horizontal="center" vertical="center" wrapText="1"/>
    </xf>
    <xf numFmtId="197" fontId="3" fillId="0" borderId="53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3" fontId="4" fillId="0" borderId="20" xfId="42" applyNumberFormat="1" applyFont="1" applyBorder="1" applyAlignment="1">
      <alignment horizontal="center" vertical="center" wrapText="1" readingOrder="1"/>
    </xf>
    <xf numFmtId="3" fontId="4" fillId="0" borderId="29" xfId="42" applyNumberFormat="1" applyFont="1" applyBorder="1" applyAlignment="1">
      <alignment horizontal="center" vertical="center" wrapText="1" readingOrder="1"/>
    </xf>
    <xf numFmtId="3" fontId="4" fillId="0" borderId="14" xfId="42" applyNumberFormat="1" applyFont="1" applyBorder="1" applyAlignment="1">
      <alignment horizontal="center" vertical="center" wrapText="1" readingOrder="1"/>
    </xf>
    <xf numFmtId="3" fontId="4" fillId="0" borderId="26" xfId="42" applyNumberFormat="1" applyFont="1" applyBorder="1" applyAlignment="1">
      <alignment horizontal="center" vertical="center" wrapText="1" readingOrder="1"/>
    </xf>
    <xf numFmtId="3" fontId="4" fillId="0" borderId="65" xfId="42" applyNumberFormat="1" applyFont="1" applyBorder="1" applyAlignment="1">
      <alignment horizontal="center" vertical="center" wrapText="1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.heydarzadeh\Desktop\&#1575;&#1591;&#1604;&#1575;&#1593;&#1575;&#1578;%20&#1606;&#1607;&#1575;&#1740;&#1740;%20&#1589;&#1608;&#1585;&#1578;%20&#1605;&#1575;&#1604;&#1740;%201401\14011229-ver1401042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ualData"/>
      <sheetName val="TarazAccountCYear"/>
      <sheetName val="TarazAccountLastYear"/>
      <sheetName val="TarazAccountEndYear"/>
      <sheetName val="Manual.Data"/>
      <sheetName val="RATE"/>
      <sheetName val="TarazLevel5CYear"/>
      <sheetName val="Taraz Kod Hesab"/>
      <sheetName val="LoanCurrentYear"/>
      <sheetName val="DepositCurrentYear"/>
      <sheetName val="DepositLastYear"/>
      <sheetName val="DepositEndYear"/>
      <sheetName val="LoanLastYear"/>
      <sheetName val="LoanEndYear"/>
      <sheetName val="Average52Weeks last"/>
      <sheetName val="Average52Weeks"/>
      <sheetName val="Form6020"/>
      <sheetName val="sanad"/>
      <sheetName val="سودوزیان جامع"/>
      <sheetName val="کاربرگ تسهیلات "/>
      <sheetName val="Sheet2"/>
      <sheetName val="سودوزیان"/>
      <sheetName val="صورت وضعیت مالی"/>
      <sheetName val="تغییرات در ح.م ۱"/>
      <sheetName val="تغییرات در ح.م 3 "/>
      <sheetName val="تغییرات در ح.م 2"/>
      <sheetName val="صورت جریان‌های نقدی"/>
      <sheetName val="7"/>
      <sheetName val="10"/>
      <sheetName val="10-2"/>
      <sheetName val="11"/>
      <sheetName val="12"/>
      <sheetName val="12-1"/>
      <sheetName val="12-1-2-2"/>
      <sheetName val="12-3"/>
      <sheetName val="Sheet1"/>
      <sheetName val="جدول سود مشاع شماره1"/>
      <sheetName val="جدول سود مشاع شماره2"/>
      <sheetName val="Sheet1 (2)"/>
      <sheetName val="جدول سود مشاع شماره3"/>
      <sheetName val="Sheet1 (3)"/>
      <sheetName val="صورت محاسبه سودقطعی4و5و6"/>
      <sheetName val="13"/>
      <sheetName val="16"/>
      <sheetName val="17"/>
      <sheetName val="17-2"/>
      <sheetName val="19"/>
      <sheetName val="21"/>
      <sheetName val="22"/>
      <sheetName val="23"/>
      <sheetName val="23.2.1"/>
      <sheetName val="24"/>
      <sheetName val="24-1"/>
      <sheetName val="24-2"/>
      <sheetName val="24-6"/>
      <sheetName val="24-6-1"/>
      <sheetName val="24-7"/>
      <sheetName val="25"/>
      <sheetName val="26"/>
      <sheetName val="26-2"/>
      <sheetName val="27"/>
      <sheetName val="28"/>
      <sheetName val="29"/>
      <sheetName val="31"/>
      <sheetName val="31-3"/>
      <sheetName val="31-4-1-1"/>
      <sheetName val="31-4-1-3"/>
      <sheetName val="31-4-2"/>
      <sheetName val="32"/>
      <sheetName val="34"/>
      <sheetName val="36-2"/>
      <sheetName val="36-6"/>
      <sheetName val="35"/>
      <sheetName val="37"/>
      <sheetName val="38"/>
      <sheetName val="41"/>
      <sheetName val="41 (2)"/>
      <sheetName val="42"/>
      <sheetName val="42-2"/>
      <sheetName val="42-4"/>
      <sheetName val="64"/>
      <sheetName val="64-1"/>
      <sheetName val="64-3"/>
      <sheetName val="64-3-7-1"/>
      <sheetName val="64-3-7-3"/>
      <sheetName val="64-3-7-4"/>
      <sheetName val="64-3-7-5"/>
      <sheetName val="64-3-8-1"/>
      <sheetName val="64-3-8-1-1"/>
      <sheetName val="64-3-8-2"/>
      <sheetName val="64-3-9-1"/>
      <sheetName val="64-3-9-3"/>
      <sheetName val="64-4-5-1"/>
      <sheetName val="64-4-5-3"/>
      <sheetName val="64-4-5-3(X1)"/>
      <sheetName val="64-4-5-4"/>
      <sheetName val="64-4-5-4-2"/>
      <sheetName val="64-4-6"/>
      <sheetName val="64-5-5"/>
      <sheetName val="64-5-5(X1)"/>
      <sheetName val="64-5-5-1"/>
      <sheetName val="64-5-5-3"/>
      <sheetName val="64-5-7"/>
      <sheetName val="64-5-7(X1)"/>
      <sheetName val="64-6"/>
      <sheetName val="64-7"/>
      <sheetName val="64-7-2"/>
      <sheetName val="64-7-2-2"/>
      <sheetName val="64-7-3"/>
      <sheetName val="65-2"/>
      <sheetName val="65-2 (x1)"/>
      <sheetName val="65-3"/>
      <sheetName val="65-3(X1)"/>
      <sheetName val="66"/>
      <sheetName val="66-3"/>
      <sheetName val="68"/>
      <sheetName val="69"/>
      <sheetName val="70"/>
    </sheetNames>
    <sheetDataSet>
      <sheetData sheetId="21">
        <row r="8">
          <cell r="E8">
            <v>2552702495211.9893</v>
          </cell>
          <cell r="J8">
            <v>1958472139571</v>
          </cell>
        </row>
        <row r="9">
          <cell r="E9">
            <v>358716781168</v>
          </cell>
          <cell r="J9">
            <v>464315209386</v>
          </cell>
        </row>
        <row r="10">
          <cell r="E10">
            <v>94694634741</v>
          </cell>
          <cell r="J10">
            <v>271705592319</v>
          </cell>
        </row>
        <row r="11">
          <cell r="E11">
            <v>38421370875.54</v>
          </cell>
          <cell r="J11">
            <v>-1736624954.9214783</v>
          </cell>
        </row>
        <row r="12">
          <cell r="E12">
            <v>16428053095</v>
          </cell>
          <cell r="J12">
            <v>13191062411</v>
          </cell>
        </row>
        <row r="14">
          <cell r="F14">
            <v>-2019927200938</v>
          </cell>
          <cell r="J14">
            <v>-1367118477253</v>
          </cell>
        </row>
        <row r="16">
          <cell r="E16">
            <v>45609670358</v>
          </cell>
          <cell r="J16">
            <v>26343219175</v>
          </cell>
        </row>
        <row r="17">
          <cell r="E17">
            <v>-376761948</v>
          </cell>
          <cell r="J17">
            <v>-5711171100</v>
          </cell>
        </row>
        <row r="18">
          <cell r="E18">
            <v>4867979058584</v>
          </cell>
          <cell r="J18">
            <v>3869488678856</v>
          </cell>
        </row>
        <row r="20">
          <cell r="E20">
            <v>-102991606867.38483</v>
          </cell>
          <cell r="J20">
            <v>-129892298337.57</v>
          </cell>
        </row>
        <row r="24">
          <cell r="F24">
            <v>-1678614672</v>
          </cell>
          <cell r="J24">
            <v>-118568383571</v>
          </cell>
        </row>
        <row r="25">
          <cell r="F25">
            <v>2746954973720</v>
          </cell>
          <cell r="J25">
            <v>73643855</v>
          </cell>
        </row>
        <row r="27">
          <cell r="F27">
            <v>-79601188093.40112</v>
          </cell>
          <cell r="J27">
            <v>-105231830724</v>
          </cell>
        </row>
        <row r="28">
          <cell r="J28">
            <v>-93027217000</v>
          </cell>
        </row>
      </sheetData>
      <sheetData sheetId="43">
        <row r="8">
          <cell r="F8">
            <v>451397795124</v>
          </cell>
          <cell r="J8">
            <v>317694201481</v>
          </cell>
        </row>
        <row r="9">
          <cell r="F9">
            <v>435618635912</v>
          </cell>
          <cell r="J9">
            <v>194214364828</v>
          </cell>
        </row>
        <row r="10">
          <cell r="F10">
            <v>120301727847</v>
          </cell>
          <cell r="J10">
            <v>61249099154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rightToLeft="1" view="pageBreakPreview" zoomScaleSheetLayoutView="100" zoomScalePageLayoutView="0" workbookViewId="0" topLeftCell="A7">
      <selection activeCell="C16" sqref="C16"/>
    </sheetView>
  </sheetViews>
  <sheetFormatPr defaultColWidth="9.140625" defaultRowHeight="12.75"/>
  <cols>
    <col min="1" max="1" width="46.140625" style="0" customWidth="1"/>
    <col min="2" max="2" width="15.57421875" style="0" customWidth="1"/>
    <col min="3" max="3" width="14.00390625" style="0" bestFit="1" customWidth="1"/>
  </cols>
  <sheetData>
    <row r="1" spans="1:3" ht="42.75" customHeight="1" thickBot="1">
      <c r="A1" s="99" t="s">
        <v>134</v>
      </c>
      <c r="B1" s="100"/>
      <c r="C1" s="100"/>
    </row>
    <row r="2" spans="1:3" ht="17.25" thickBot="1" thickTop="1">
      <c r="A2" s="16" t="s">
        <v>0</v>
      </c>
      <c r="B2" s="38">
        <v>1401</v>
      </c>
      <c r="C2" s="38">
        <v>1400</v>
      </c>
    </row>
    <row r="3" spans="1:3" ht="16.5" thickTop="1">
      <c r="A3" s="9" t="s">
        <v>87</v>
      </c>
      <c r="B3" s="39"/>
      <c r="C3" s="40"/>
    </row>
    <row r="4" spans="1:3" ht="15.75">
      <c r="A4" s="26" t="s">
        <v>66</v>
      </c>
      <c r="B4" s="41">
        <v>9885.32084614924</v>
      </c>
      <c r="C4" s="39">
        <v>9919.976977527</v>
      </c>
    </row>
    <row r="5" spans="1:3" ht="15.75">
      <c r="A5" s="26" t="s">
        <v>88</v>
      </c>
      <c r="B5" s="41">
        <v>17839.078748426757</v>
      </c>
      <c r="C5" s="39">
        <v>19684.398208013</v>
      </c>
    </row>
    <row r="6" spans="1:3" ht="15.75">
      <c r="A6" s="26" t="s">
        <v>67</v>
      </c>
      <c r="B6" s="41">
        <v>0</v>
      </c>
      <c r="C6" s="39">
        <v>0</v>
      </c>
    </row>
    <row r="7" spans="1:3" ht="15.75">
      <c r="A7" s="26" t="s">
        <v>68</v>
      </c>
      <c r="B7" s="41">
        <v>0</v>
      </c>
      <c r="C7" s="41">
        <v>0</v>
      </c>
    </row>
    <row r="8" spans="1:3" ht="15.75">
      <c r="A8" s="26" t="s">
        <v>89</v>
      </c>
      <c r="B8" s="41">
        <v>25341.887651719942</v>
      </c>
      <c r="C8" s="39">
        <v>18048.304997862</v>
      </c>
    </row>
    <row r="9" spans="1:3" ht="14.25" customHeight="1">
      <c r="A9" s="26" t="s">
        <v>90</v>
      </c>
      <c r="B9" s="39">
        <v>1597.7504633175545</v>
      </c>
      <c r="C9" s="39">
        <v>1446.04444111</v>
      </c>
    </row>
    <row r="10" spans="1:3" ht="14.25" customHeight="1">
      <c r="A10" s="26" t="s">
        <v>95</v>
      </c>
      <c r="B10" s="39">
        <v>0</v>
      </c>
      <c r="C10" s="39">
        <v>0</v>
      </c>
    </row>
    <row r="11" spans="1:3" ht="16.5" customHeight="1">
      <c r="A11" s="26" t="s">
        <v>91</v>
      </c>
      <c r="B11" s="39">
        <v>408.28120066066</v>
      </c>
      <c r="C11" s="39">
        <v>729.662758945</v>
      </c>
    </row>
    <row r="12" spans="1:3" ht="15.75">
      <c r="A12" s="26" t="s">
        <v>92</v>
      </c>
      <c r="B12" s="39">
        <v>8387.115318072</v>
      </c>
      <c r="C12" s="39">
        <v>8102.897787386</v>
      </c>
    </row>
    <row r="13" spans="1:3" ht="15.75">
      <c r="A13" s="26" t="s">
        <v>96</v>
      </c>
      <c r="B13" s="39">
        <v>71.919988528</v>
      </c>
      <c r="C13" s="39">
        <v>230.419917106</v>
      </c>
    </row>
    <row r="14" spans="1:3" ht="15.75">
      <c r="A14" s="26" t="s">
        <v>69</v>
      </c>
      <c r="B14" s="42">
        <v>1845.458</v>
      </c>
      <c r="C14" s="42">
        <v>1670.747</v>
      </c>
    </row>
    <row r="15" spans="1:3" ht="16.5" thickBot="1">
      <c r="A15" s="26" t="s">
        <v>93</v>
      </c>
      <c r="B15" s="42">
        <v>359.746904637</v>
      </c>
      <c r="C15" s="42">
        <v>30.481667</v>
      </c>
    </row>
    <row r="16" spans="1:3" ht="16.5" thickBot="1">
      <c r="A16" s="7" t="s">
        <v>94</v>
      </c>
      <c r="B16" s="43">
        <v>65736.55912151115</v>
      </c>
      <c r="C16" s="43">
        <v>59862.933754949</v>
      </c>
    </row>
    <row r="17" spans="1:3" ht="16.5" thickTop="1">
      <c r="A17" s="7" t="s">
        <v>1</v>
      </c>
      <c r="B17" s="44">
        <v>0</v>
      </c>
      <c r="C17" s="45">
        <v>0</v>
      </c>
    </row>
    <row r="18" spans="1:3" ht="12.75" customHeight="1">
      <c r="A18" s="11" t="s">
        <v>2</v>
      </c>
      <c r="B18" s="45">
        <v>2025.82804121</v>
      </c>
      <c r="C18" s="45">
        <v>1662.7643978</v>
      </c>
    </row>
    <row r="19" spans="1:3" ht="15.75">
      <c r="A19" s="8" t="s">
        <v>70</v>
      </c>
      <c r="B19" s="42">
        <v>80.842031906</v>
      </c>
      <c r="C19" s="41">
        <v>1328.670907522</v>
      </c>
    </row>
    <row r="20" spans="1:3" ht="15.75">
      <c r="A20" s="10" t="s">
        <v>71</v>
      </c>
      <c r="B20" s="42">
        <v>129.965613042</v>
      </c>
      <c r="C20" s="41">
        <v>57.013573256</v>
      </c>
    </row>
    <row r="21" spans="1:3" ht="16.5" thickBot="1">
      <c r="A21" s="10" t="s">
        <v>97</v>
      </c>
      <c r="B21" s="42"/>
      <c r="C21" s="41"/>
    </row>
    <row r="22" spans="1:3" ht="16.5" thickTop="1">
      <c r="A22" s="101" t="s">
        <v>135</v>
      </c>
      <c r="B22" s="101"/>
      <c r="C22" s="101"/>
    </row>
  </sheetData>
  <sheetProtection/>
  <mergeCells count="2">
    <mergeCell ref="A1:C1"/>
    <mergeCell ref="A22:C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rightToLeft="1" view="pageBreakPreview" zoomScale="120" zoomScaleSheetLayoutView="120" workbookViewId="0" topLeftCell="A7">
      <selection activeCell="C11" sqref="C11"/>
    </sheetView>
  </sheetViews>
  <sheetFormatPr defaultColWidth="9.140625" defaultRowHeight="12.75"/>
  <cols>
    <col min="1" max="1" width="52.28125" style="0" bestFit="1" customWidth="1"/>
    <col min="2" max="3" width="11.57421875" style="0" customWidth="1"/>
  </cols>
  <sheetData>
    <row r="1" spans="1:3" ht="38.25" customHeight="1" thickBot="1">
      <c r="A1" s="102" t="s">
        <v>136</v>
      </c>
      <c r="B1" s="103"/>
      <c r="C1" s="103"/>
    </row>
    <row r="2" spans="1:3" ht="17.25" thickBot="1" thickTop="1">
      <c r="A2" s="17" t="s">
        <v>0</v>
      </c>
      <c r="B2" s="18">
        <v>1401</v>
      </c>
      <c r="C2" s="18">
        <v>1400</v>
      </c>
    </row>
    <row r="3" spans="1:3" ht="16.5" thickTop="1">
      <c r="A3" s="46" t="s">
        <v>99</v>
      </c>
      <c r="B3" s="51"/>
      <c r="C3" s="52"/>
    </row>
    <row r="4" spans="1:3" ht="15.75">
      <c r="A4" s="47" t="s">
        <v>98</v>
      </c>
      <c r="B4" s="53">
        <v>14692.6268459</v>
      </c>
      <c r="C4" s="53">
        <v>17633.46679744</v>
      </c>
    </row>
    <row r="5" spans="1:3" ht="15.75">
      <c r="A5" s="47" t="s">
        <v>72</v>
      </c>
      <c r="B5" s="53">
        <v>8411.907273574</v>
      </c>
      <c r="C5" s="53">
        <v>4889.973448569</v>
      </c>
    </row>
    <row r="6" spans="1:3" ht="15.75">
      <c r="A6" s="47" t="s">
        <v>73</v>
      </c>
      <c r="B6" s="53">
        <v>52.309126968</v>
      </c>
      <c r="C6" s="53">
        <v>27.01771172</v>
      </c>
    </row>
    <row r="7" spans="1:3" ht="15.75">
      <c r="A7" s="47" t="s">
        <v>74</v>
      </c>
      <c r="B7" s="53">
        <v>0</v>
      </c>
      <c r="C7" s="53">
        <v>0</v>
      </c>
    </row>
    <row r="8" spans="1:3" ht="15.75">
      <c r="A8" s="47" t="s">
        <v>83</v>
      </c>
      <c r="B8" s="53">
        <v>79.56181281940113</v>
      </c>
      <c r="C8" s="53">
        <v>279.256325527</v>
      </c>
    </row>
    <row r="9" spans="1:3" ht="15.75" customHeight="1">
      <c r="A9" s="47" t="s">
        <v>100</v>
      </c>
      <c r="B9" s="53">
        <v>140.310526564</v>
      </c>
      <c r="C9" s="53">
        <v>2437.718817244</v>
      </c>
    </row>
    <row r="10" spans="1:3" ht="16.5" thickBot="1">
      <c r="A10" s="48" t="s">
        <v>75</v>
      </c>
      <c r="B10" s="54">
        <v>60.201448553</v>
      </c>
      <c r="C10" s="54">
        <v>33.25155908</v>
      </c>
    </row>
    <row r="11" spans="1:3" ht="17.25" thickBot="1" thickTop="1">
      <c r="A11" s="49" t="s">
        <v>101</v>
      </c>
      <c r="B11" s="55">
        <v>23436.917034378403</v>
      </c>
      <c r="C11" s="55">
        <v>25300.68465958</v>
      </c>
    </row>
    <row r="12" spans="1:3" ht="15.75">
      <c r="A12" s="49"/>
      <c r="B12" s="58">
        <v>0</v>
      </c>
      <c r="C12" s="59">
        <v>0</v>
      </c>
    </row>
    <row r="13" spans="1:3" ht="15.75">
      <c r="A13" s="49" t="s">
        <v>102</v>
      </c>
      <c r="B13" s="58">
        <v>0</v>
      </c>
      <c r="C13" s="59">
        <v>0</v>
      </c>
    </row>
    <row r="14" spans="1:3" ht="15.75">
      <c r="A14" s="48" t="s">
        <v>103</v>
      </c>
      <c r="B14" s="58">
        <v>11648.658523161</v>
      </c>
      <c r="C14" s="59">
        <v>11351.527533879</v>
      </c>
    </row>
    <row r="15" spans="1:3" ht="16.5" thickBot="1">
      <c r="A15" s="48" t="s">
        <v>104</v>
      </c>
      <c r="B15" s="58">
        <v>90.46259655</v>
      </c>
      <c r="C15" s="59">
        <v>109.261269924</v>
      </c>
    </row>
    <row r="16" spans="1:3" ht="16.5" thickBot="1">
      <c r="A16" s="49" t="s">
        <v>105</v>
      </c>
      <c r="B16" s="60">
        <v>11739.121119711</v>
      </c>
      <c r="C16" s="61">
        <v>11460.788803803</v>
      </c>
    </row>
    <row r="17" spans="1:3" ht="16.5" thickBot="1">
      <c r="A17" s="49" t="s">
        <v>106</v>
      </c>
      <c r="B17" s="60">
        <v>35176.0381540894</v>
      </c>
      <c r="C17" s="61">
        <v>36761.473463383</v>
      </c>
    </row>
    <row r="18" spans="1:3" ht="15.75">
      <c r="A18" s="49"/>
      <c r="B18" s="58">
        <v>0</v>
      </c>
      <c r="C18" s="59">
        <v>0</v>
      </c>
    </row>
    <row r="19" spans="1:3" ht="15.75">
      <c r="A19" s="49" t="s">
        <v>3</v>
      </c>
      <c r="B19" s="58">
        <v>0</v>
      </c>
      <c r="C19" s="59">
        <v>0</v>
      </c>
    </row>
    <row r="20" spans="1:3" ht="15.75">
      <c r="A20" s="48" t="s">
        <v>76</v>
      </c>
      <c r="B20" s="56">
        <v>5679.48</v>
      </c>
      <c r="C20" s="56">
        <v>5679.48</v>
      </c>
    </row>
    <row r="21" spans="1:3" ht="15.75">
      <c r="A21" s="48" t="s">
        <v>77</v>
      </c>
      <c r="B21" s="56">
        <v>11920.52</v>
      </c>
      <c r="C21" s="56">
        <v>11920.52</v>
      </c>
    </row>
    <row r="22" spans="1:3" ht="15.75">
      <c r="A22" s="48" t="s">
        <v>78</v>
      </c>
      <c r="B22" s="56">
        <v>0</v>
      </c>
      <c r="C22" s="56">
        <v>0</v>
      </c>
    </row>
    <row r="23" spans="1:3" ht="15.75">
      <c r="A23" s="48" t="s">
        <v>84</v>
      </c>
      <c r="B23" s="56">
        <v>2868.9243217357616</v>
      </c>
      <c r="C23" s="56">
        <v>1742.477795783</v>
      </c>
    </row>
    <row r="24" spans="1:3" ht="15.75">
      <c r="A24" s="48" t="s">
        <v>107</v>
      </c>
      <c r="B24" s="56">
        <v>8082.740393242</v>
      </c>
      <c r="C24" s="56">
        <v>3747.001278072</v>
      </c>
    </row>
    <row r="25" spans="1:3" ht="15.75">
      <c r="A25" s="48" t="s">
        <v>108</v>
      </c>
      <c r="B25" s="56">
        <v>0</v>
      </c>
      <c r="C25" s="56">
        <v>0</v>
      </c>
    </row>
    <row r="26" spans="1:3" ht="15.75">
      <c r="A26" s="48" t="s">
        <v>79</v>
      </c>
      <c r="B26" s="56">
        <v>0</v>
      </c>
      <c r="C26" s="56">
        <v>0</v>
      </c>
    </row>
    <row r="27" spans="1:3" ht="15.75">
      <c r="A27" s="48" t="s">
        <v>80</v>
      </c>
      <c r="B27" s="56">
        <v>2008.8562524434901</v>
      </c>
      <c r="C27" s="56">
        <v>11.981217710508789</v>
      </c>
    </row>
    <row r="28" spans="1:3" ht="16.5" thickBot="1">
      <c r="A28" s="48" t="s">
        <v>81</v>
      </c>
      <c r="B28" s="58">
        <v>0</v>
      </c>
      <c r="C28" s="58">
        <v>0</v>
      </c>
    </row>
    <row r="29" spans="1:3" ht="17.25" thickBot="1" thickTop="1">
      <c r="A29" s="49" t="s">
        <v>82</v>
      </c>
      <c r="B29" s="57">
        <v>30560.52096742125</v>
      </c>
      <c r="C29" s="57">
        <v>23101.46029156551</v>
      </c>
    </row>
    <row r="30" spans="1:3" ht="19.5" customHeight="1" thickBot="1">
      <c r="A30" s="50" t="s">
        <v>109</v>
      </c>
      <c r="B30" s="55">
        <v>65736.55912151065</v>
      </c>
      <c r="C30" s="55">
        <v>59862.933754948506</v>
      </c>
    </row>
    <row r="31" spans="1:3" ht="16.5" thickTop="1">
      <c r="A31" s="104" t="s">
        <v>137</v>
      </c>
      <c r="B31" s="104"/>
      <c r="C31" s="104"/>
    </row>
  </sheetData>
  <sheetProtection/>
  <mergeCells count="2">
    <mergeCell ref="A1:C1"/>
    <mergeCell ref="A31:C31"/>
  </mergeCells>
  <printOptions/>
  <pageMargins left="0.75" right="0.75" top="1" bottom="1" header="0.5" footer="0.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SheetLayoutView="100" zoomScalePageLayoutView="0" workbookViewId="0" topLeftCell="A7">
      <selection activeCell="G13" sqref="G13"/>
    </sheetView>
  </sheetViews>
  <sheetFormatPr defaultColWidth="9.140625" defaultRowHeight="12.75"/>
  <cols>
    <col min="1" max="1" width="44.7109375" style="0" bestFit="1" customWidth="1"/>
    <col min="2" max="2" width="12.140625" style="28" customWidth="1"/>
    <col min="3" max="3" width="9.140625" style="28" customWidth="1"/>
    <col min="4" max="4" width="12.140625" style="28" customWidth="1"/>
    <col min="5" max="5" width="10.7109375" style="28" customWidth="1"/>
    <col min="6" max="6" width="13.140625" style="28" customWidth="1"/>
    <col min="7" max="7" width="17.28125" style="28" customWidth="1"/>
  </cols>
  <sheetData>
    <row r="1" spans="1:7" ht="57" customHeight="1" thickBot="1">
      <c r="A1" s="99" t="s">
        <v>144</v>
      </c>
      <c r="B1" s="99"/>
      <c r="C1" s="99"/>
      <c r="D1" s="99"/>
      <c r="E1" s="99"/>
      <c r="F1" s="99"/>
      <c r="G1" s="99"/>
    </row>
    <row r="2" spans="1:7" ht="44.25" customHeight="1" thickBot="1" thickTop="1">
      <c r="A2" s="72"/>
      <c r="B2" s="105" t="s">
        <v>85</v>
      </c>
      <c r="C2" s="106"/>
      <c r="D2" s="107" t="s">
        <v>112</v>
      </c>
      <c r="E2" s="106"/>
      <c r="F2" s="107" t="s">
        <v>113</v>
      </c>
      <c r="G2" s="106"/>
    </row>
    <row r="3" spans="1:7" ht="17.25" thickBot="1" thickTop="1">
      <c r="A3" s="73" t="s">
        <v>86</v>
      </c>
      <c r="B3" s="71">
        <v>1400</v>
      </c>
      <c r="C3" s="34">
        <v>1401</v>
      </c>
      <c r="D3" s="21">
        <v>1400</v>
      </c>
      <c r="E3" s="21">
        <v>1401</v>
      </c>
      <c r="F3" s="21">
        <v>1400</v>
      </c>
      <c r="G3" s="21">
        <v>1401</v>
      </c>
    </row>
    <row r="4" spans="1:7" ht="16.5" thickTop="1">
      <c r="A4" s="74" t="s">
        <v>55</v>
      </c>
      <c r="B4" s="62">
        <v>18048.304997861997</v>
      </c>
      <c r="C4" s="63">
        <v>25341.887651719942</v>
      </c>
      <c r="D4" s="62">
        <v>1446.04444111</v>
      </c>
      <c r="E4" s="62">
        <v>1597.7504633175545</v>
      </c>
      <c r="F4" s="62">
        <v>2991.435305322</v>
      </c>
      <c r="G4" s="62">
        <v>2106.670073116</v>
      </c>
    </row>
    <row r="5" spans="1:7" ht="15.75">
      <c r="A5" s="75" t="s">
        <v>110</v>
      </c>
      <c r="B5" s="62">
        <v>0</v>
      </c>
      <c r="C5" s="62">
        <v>0</v>
      </c>
      <c r="D5" s="62">
        <v>0</v>
      </c>
      <c r="E5" s="62">
        <v>0</v>
      </c>
      <c r="F5" s="62">
        <v>0</v>
      </c>
      <c r="G5" s="62">
        <v>0</v>
      </c>
    </row>
    <row r="6" spans="1:7" ht="15.75">
      <c r="A6" s="25" t="s">
        <v>56</v>
      </c>
      <c r="B6" s="62">
        <v>9385.051069873003</v>
      </c>
      <c r="C6" s="62">
        <v>13501.594586684474</v>
      </c>
      <c r="D6" s="62">
        <v>0</v>
      </c>
      <c r="E6" s="62">
        <v>365.9831476</v>
      </c>
      <c r="F6" s="62">
        <v>0</v>
      </c>
      <c r="G6" s="62">
        <v>50.694775766</v>
      </c>
    </row>
    <row r="7" spans="1:7" ht="15.75">
      <c r="A7" s="25" t="s">
        <v>57</v>
      </c>
      <c r="B7" s="62">
        <v>179.02625351556583</v>
      </c>
      <c r="C7" s="62">
        <v>237.66787134941944</v>
      </c>
      <c r="D7" s="62">
        <v>0</v>
      </c>
      <c r="E7" s="62">
        <v>0</v>
      </c>
      <c r="F7" s="62">
        <v>0</v>
      </c>
      <c r="G7" s="62">
        <v>0</v>
      </c>
    </row>
    <row r="8" spans="1:7" ht="15.75">
      <c r="A8" s="25" t="s">
        <v>58</v>
      </c>
      <c r="B8" s="62">
        <v>722.7596928382043</v>
      </c>
      <c r="C8" s="62">
        <v>310.938506209307</v>
      </c>
      <c r="D8" s="62">
        <v>0</v>
      </c>
      <c r="E8" s="62">
        <v>0</v>
      </c>
      <c r="F8" s="62">
        <v>8.9</v>
      </c>
      <c r="G8" s="62">
        <v>0</v>
      </c>
    </row>
    <row r="9" spans="1:7" ht="15.75" customHeight="1">
      <c r="A9" s="25" t="s">
        <v>59</v>
      </c>
      <c r="B9" s="62">
        <v>6097.254981178487</v>
      </c>
      <c r="C9" s="62">
        <v>6173.404470158514</v>
      </c>
      <c r="D9" s="62">
        <v>12.677945755258454</v>
      </c>
      <c r="E9" s="62">
        <v>13.476826913930267</v>
      </c>
      <c r="F9" s="62">
        <v>91.391547914</v>
      </c>
      <c r="G9" s="62">
        <v>53</v>
      </c>
    </row>
    <row r="10" spans="1:7" ht="15.75">
      <c r="A10" s="25" t="s">
        <v>60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ht="15.75">
      <c r="A11" s="25" t="s">
        <v>111</v>
      </c>
      <c r="B11" s="62">
        <v>0</v>
      </c>
      <c r="C11" s="62">
        <v>0</v>
      </c>
      <c r="D11" s="62">
        <v>119.34851684630873</v>
      </c>
      <c r="E11" s="62">
        <v>119.34851684630873</v>
      </c>
      <c r="F11" s="62">
        <v>1662.7643978</v>
      </c>
      <c r="G11" s="62">
        <v>2002.87529735</v>
      </c>
    </row>
    <row r="12" spans="1:7" ht="15" thickBot="1">
      <c r="A12" s="76" t="s">
        <v>61</v>
      </c>
      <c r="B12" s="64">
        <v>1664.213000456744</v>
      </c>
      <c r="C12" s="64">
        <v>5118.282217318225</v>
      </c>
      <c r="D12" s="64">
        <v>1098.9419719573154</v>
      </c>
      <c r="E12" s="64">
        <v>1098.9419719573154</v>
      </c>
      <c r="F12" s="64">
        <v>1228.379359608</v>
      </c>
      <c r="G12" s="64">
        <v>0.1</v>
      </c>
    </row>
    <row r="13" spans="1:7" ht="16.5" thickBot="1">
      <c r="A13" s="77" t="s">
        <v>65</v>
      </c>
      <c r="B13" s="70">
        <v>18048.304997862007</v>
      </c>
      <c r="C13" s="70">
        <v>25341.8876517199</v>
      </c>
      <c r="D13" s="70">
        <v>1446.04444111</v>
      </c>
      <c r="E13" s="70">
        <v>1597.7504633175547</v>
      </c>
      <c r="F13" s="70">
        <v>2991.435305322</v>
      </c>
      <c r="G13" s="70">
        <v>2106.670073116</v>
      </c>
    </row>
    <row r="14" spans="1:7" ht="19.5" customHeight="1">
      <c r="A14" s="75" t="s">
        <v>62</v>
      </c>
      <c r="B14" s="65">
        <v>0</v>
      </c>
      <c r="C14" s="65">
        <v>0</v>
      </c>
      <c r="D14" s="66">
        <v>0</v>
      </c>
      <c r="E14" s="67">
        <v>0</v>
      </c>
      <c r="F14" s="67">
        <v>0</v>
      </c>
      <c r="G14" s="67">
        <v>0</v>
      </c>
    </row>
    <row r="15" spans="1:7" ht="15.75">
      <c r="A15" s="25" t="s">
        <v>63</v>
      </c>
      <c r="B15" s="68">
        <v>18048.304997862</v>
      </c>
      <c r="C15" s="65">
        <v>2.5341E-05</v>
      </c>
      <c r="D15" s="69">
        <v>1446.04444111</v>
      </c>
      <c r="E15" s="62">
        <v>1597.7504633175547</v>
      </c>
      <c r="F15" s="62">
        <v>1284.670907522</v>
      </c>
      <c r="G15" s="62">
        <v>50.794775766</v>
      </c>
    </row>
    <row r="16" spans="1:7" ht="16.5" thickBot="1">
      <c r="A16" s="25" t="s">
        <v>64</v>
      </c>
      <c r="B16" s="65">
        <v>0</v>
      </c>
      <c r="C16" s="65">
        <v>0</v>
      </c>
      <c r="D16" s="66">
        <v>0</v>
      </c>
      <c r="E16" s="64">
        <v>0</v>
      </c>
      <c r="F16" s="64">
        <v>1706.7643978</v>
      </c>
      <c r="G16" s="64">
        <v>2055.87529735</v>
      </c>
    </row>
    <row r="17" spans="1:7" ht="16.5" thickTop="1">
      <c r="A17" s="101" t="s">
        <v>137</v>
      </c>
      <c r="B17" s="101"/>
      <c r="C17" s="101"/>
      <c r="D17" s="101"/>
      <c r="E17" s="108"/>
      <c r="F17" s="108"/>
      <c r="G17" s="101"/>
    </row>
  </sheetData>
  <sheetProtection/>
  <mergeCells count="5">
    <mergeCell ref="A1:G1"/>
    <mergeCell ref="B2:C2"/>
    <mergeCell ref="D2:E2"/>
    <mergeCell ref="F2:G2"/>
    <mergeCell ref="A17:G1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rightToLeft="1" view="pageBreakPreview" zoomScale="110" zoomScaleSheetLayoutView="110" zoomScalePageLayoutView="0" workbookViewId="0" topLeftCell="A1">
      <selection activeCell="E10" sqref="E10"/>
    </sheetView>
  </sheetViews>
  <sheetFormatPr defaultColWidth="9.140625" defaultRowHeight="12.75"/>
  <cols>
    <col min="1" max="1" width="42.421875" style="0" bestFit="1" customWidth="1"/>
    <col min="2" max="2" width="8.8515625" style="28" customWidth="1"/>
    <col min="3" max="3" width="10.421875" style="28" customWidth="1"/>
    <col min="4" max="4" width="12.8515625" style="28" bestFit="1" customWidth="1"/>
    <col min="5" max="5" width="10.7109375" style="28" customWidth="1"/>
    <col min="6" max="6" width="13.57421875" style="28" customWidth="1"/>
    <col min="7" max="7" width="15.8515625" style="28" customWidth="1"/>
  </cols>
  <sheetData>
    <row r="1" spans="1:7" ht="44.25" customHeight="1" thickBot="1">
      <c r="A1" s="109" t="s">
        <v>138</v>
      </c>
      <c r="B1" s="109"/>
      <c r="C1" s="109"/>
      <c r="D1" s="109"/>
      <c r="E1" s="109"/>
      <c r="F1" s="109"/>
      <c r="G1" s="109"/>
    </row>
    <row r="2" spans="1:7" ht="17.25" thickBot="1" thickTop="1">
      <c r="A2" s="24"/>
      <c r="B2" s="107" t="s">
        <v>52</v>
      </c>
      <c r="C2" s="106"/>
      <c r="D2" s="107" t="s">
        <v>53</v>
      </c>
      <c r="E2" s="106"/>
      <c r="F2" s="107" t="s">
        <v>54</v>
      </c>
      <c r="G2" s="106"/>
    </row>
    <row r="3" spans="1:7" ht="17.25" thickBot="1" thickTop="1">
      <c r="A3" s="19" t="s">
        <v>4</v>
      </c>
      <c r="B3" s="21">
        <v>1400</v>
      </c>
      <c r="C3" s="21">
        <v>1401</v>
      </c>
      <c r="D3" s="21">
        <v>1400</v>
      </c>
      <c r="E3" s="34">
        <v>1401</v>
      </c>
      <c r="F3" s="21">
        <v>1400</v>
      </c>
      <c r="G3" s="21">
        <v>1401</v>
      </c>
    </row>
    <row r="4" spans="1:7" ht="16.5" thickTop="1">
      <c r="A4" s="13" t="s">
        <v>46</v>
      </c>
      <c r="B4" s="42">
        <v>0</v>
      </c>
      <c r="C4" s="42">
        <v>0</v>
      </c>
      <c r="D4" s="78">
        <v>17350.131177855</v>
      </c>
      <c r="E4" s="78">
        <v>25697.88400373299</v>
      </c>
      <c r="F4" s="78">
        <v>2991.435305322</v>
      </c>
      <c r="G4" s="78">
        <v>2106.670073116</v>
      </c>
    </row>
    <row r="5" spans="1:7" ht="15.75">
      <c r="A5" s="1" t="s">
        <v>47</v>
      </c>
      <c r="B5" s="42">
        <v>0</v>
      </c>
      <c r="C5" s="79">
        <v>0</v>
      </c>
      <c r="D5" s="80">
        <v>978.727103183</v>
      </c>
      <c r="E5" s="81">
        <v>2.683648648</v>
      </c>
      <c r="F5" s="27">
        <v>0</v>
      </c>
      <c r="G5" s="27">
        <v>0</v>
      </c>
    </row>
    <row r="6" spans="1:7" ht="15.75">
      <c r="A6" s="1" t="s">
        <v>48</v>
      </c>
      <c r="B6" s="42">
        <v>0</v>
      </c>
      <c r="C6" s="42"/>
      <c r="D6" s="80">
        <v>0.055301309</v>
      </c>
      <c r="E6" s="35">
        <v>0</v>
      </c>
      <c r="F6" s="27">
        <v>0</v>
      </c>
      <c r="G6" s="27">
        <v>0</v>
      </c>
    </row>
    <row r="7" spans="1:7" ht="16.5" thickBot="1">
      <c r="A7" s="23" t="s">
        <v>114</v>
      </c>
      <c r="B7" s="30">
        <v>0</v>
      </c>
      <c r="C7" s="30"/>
      <c r="D7" s="82">
        <v>108.226497135</v>
      </c>
      <c r="E7" s="82">
        <v>108.226497039</v>
      </c>
      <c r="F7" s="29">
        <v>0</v>
      </c>
      <c r="G7" s="29">
        <v>0</v>
      </c>
    </row>
    <row r="8" spans="1:7" ht="16.5" thickTop="1">
      <c r="A8" s="1" t="s">
        <v>49</v>
      </c>
      <c r="B8" s="42">
        <v>0</v>
      </c>
      <c r="C8" s="42">
        <v>0</v>
      </c>
      <c r="D8" s="36">
        <v>1.8437E-05</v>
      </c>
      <c r="E8" s="83">
        <v>25808.79414942</v>
      </c>
      <c r="F8" s="78">
        <v>2991.435305322</v>
      </c>
      <c r="G8" s="78">
        <v>2106.670073116</v>
      </c>
    </row>
    <row r="9" spans="1:7" ht="15.75" customHeight="1" thickBot="1">
      <c r="A9" s="23" t="s">
        <v>50</v>
      </c>
      <c r="B9" s="30">
        <v>0</v>
      </c>
      <c r="C9" s="30">
        <v>0</v>
      </c>
      <c r="D9" s="84">
        <v>-388.83508162</v>
      </c>
      <c r="E9" s="85">
        <v>-466.90649770004484</v>
      </c>
      <c r="F9" s="29">
        <v>0</v>
      </c>
      <c r="G9" s="29">
        <v>0</v>
      </c>
    </row>
    <row r="10" spans="1:7" ht="17.25" thickBot="1" thickTop="1">
      <c r="A10" s="1" t="s">
        <v>51</v>
      </c>
      <c r="B10" s="42">
        <v>0</v>
      </c>
      <c r="C10" s="42">
        <v>0</v>
      </c>
      <c r="D10" s="27">
        <v>1.8048E-05</v>
      </c>
      <c r="E10" s="86">
        <v>25341.8876517199</v>
      </c>
      <c r="F10" s="78">
        <v>2991.435305322</v>
      </c>
      <c r="G10" s="78">
        <v>2106.670073116</v>
      </c>
    </row>
    <row r="11" spans="1:7" ht="16.5" thickTop="1">
      <c r="A11" s="110" t="s">
        <v>139</v>
      </c>
      <c r="B11" s="110"/>
      <c r="C11" s="110"/>
      <c r="D11" s="110"/>
      <c r="E11" s="110"/>
      <c r="F11" s="110"/>
      <c r="G11" s="110"/>
    </row>
  </sheetData>
  <sheetProtection/>
  <mergeCells count="5">
    <mergeCell ref="A1:G1"/>
    <mergeCell ref="B2:C2"/>
    <mergeCell ref="D2:E2"/>
    <mergeCell ref="F2:G2"/>
    <mergeCell ref="A11:G11"/>
  </mergeCells>
  <printOptions/>
  <pageMargins left="0.75" right="0.75" top="1" bottom="1" header="0.5" footer="0.5"/>
  <pageSetup horizontalDpi="300" verticalDpi="3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rightToLeft="1" view="pageBreakPreview" zoomScale="150" zoomScaleNormal="87" zoomScaleSheetLayoutView="150" zoomScalePageLayoutView="0" workbookViewId="0" topLeftCell="A1">
      <selection activeCell="C2" sqref="C2"/>
    </sheetView>
  </sheetViews>
  <sheetFormatPr defaultColWidth="9.140625" defaultRowHeight="12.75"/>
  <cols>
    <col min="1" max="1" width="37.7109375" style="0" customWidth="1"/>
    <col min="2" max="2" width="10.00390625" style="28" customWidth="1"/>
    <col min="3" max="3" width="12.7109375" style="28" customWidth="1"/>
  </cols>
  <sheetData>
    <row r="1" spans="1:3" ht="43.5" customHeight="1" thickBot="1">
      <c r="A1" s="99" t="s">
        <v>140</v>
      </c>
      <c r="B1" s="111"/>
      <c r="C1" s="111"/>
    </row>
    <row r="2" spans="1:3" ht="16.5" thickBot="1" thickTop="1">
      <c r="A2" s="20" t="s">
        <v>35</v>
      </c>
      <c r="B2" s="34">
        <v>1400</v>
      </c>
      <c r="C2" s="34">
        <v>1401</v>
      </c>
    </row>
    <row r="3" spans="1:3" ht="17.25" thickBot="1" thickTop="1">
      <c r="A3" s="2" t="s">
        <v>115</v>
      </c>
      <c r="B3" s="87">
        <v>37817.8633229427</v>
      </c>
      <c r="C3" s="87">
        <v>40174.0589218111</v>
      </c>
    </row>
    <row r="4" spans="1:3" ht="17.25" thickBot="1" thickTop="1">
      <c r="A4" s="2" t="s">
        <v>116</v>
      </c>
      <c r="B4" s="87">
        <v>16180.5063687895</v>
      </c>
      <c r="C4" s="87">
        <v>13292.580395930401</v>
      </c>
    </row>
    <row r="5" spans="1:3" ht="16.5" thickBot="1">
      <c r="A5" s="2" t="s">
        <v>44</v>
      </c>
      <c r="B5" s="30">
        <v>0</v>
      </c>
      <c r="C5" s="30">
        <v>0</v>
      </c>
    </row>
    <row r="6" spans="1:3" ht="16.5" thickBot="1">
      <c r="A6" s="2" t="s">
        <v>117</v>
      </c>
      <c r="B6" s="30">
        <v>5.3E-05</v>
      </c>
      <c r="C6" s="30">
        <v>4.4E-05</v>
      </c>
    </row>
    <row r="7" spans="1:3" ht="16.5" thickBot="1">
      <c r="A7" s="2" t="s">
        <v>45</v>
      </c>
      <c r="B7" s="30">
        <v>0</v>
      </c>
      <c r="C7" s="30">
        <v>0</v>
      </c>
    </row>
    <row r="8" spans="1:3" ht="16.5" thickTop="1">
      <c r="A8" s="110" t="s">
        <v>139</v>
      </c>
      <c r="B8" s="110"/>
      <c r="C8" s="110"/>
    </row>
  </sheetData>
  <sheetProtection/>
  <mergeCells count="2">
    <mergeCell ref="A1:C1"/>
    <mergeCell ref="A8:C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rightToLeft="1" view="pageBreakPreview" zoomScale="130" zoomScaleSheetLayoutView="130" zoomScalePageLayoutView="0" workbookViewId="0" topLeftCell="A1">
      <selection activeCell="C2" sqref="C2"/>
    </sheetView>
  </sheetViews>
  <sheetFormatPr defaultColWidth="9.140625" defaultRowHeight="12.75"/>
  <cols>
    <col min="1" max="1" width="20.421875" style="0" customWidth="1"/>
    <col min="2" max="2" width="14.7109375" style="0" customWidth="1"/>
    <col min="3" max="3" width="25.00390625" style="0" customWidth="1"/>
  </cols>
  <sheetData>
    <row r="1" spans="1:3" ht="16.5" thickBot="1">
      <c r="A1" s="112" t="s">
        <v>141</v>
      </c>
      <c r="B1" s="112"/>
      <c r="C1" s="112"/>
    </row>
    <row r="2" spans="1:3" ht="17.25" thickBot="1" thickTop="1">
      <c r="A2" s="17" t="s">
        <v>0</v>
      </c>
      <c r="B2" s="18">
        <v>1400</v>
      </c>
      <c r="C2" s="18">
        <v>1401</v>
      </c>
    </row>
    <row r="3" spans="1:3" ht="17.25" thickBot="1" thickTop="1">
      <c r="A3" s="2" t="s">
        <v>5</v>
      </c>
      <c r="B3" s="88">
        <v>1</v>
      </c>
      <c r="C3" s="89">
        <v>1</v>
      </c>
    </row>
    <row r="4" spans="1:3" ht="16.5" thickBot="1">
      <c r="A4" s="3" t="s">
        <v>6</v>
      </c>
      <c r="B4" s="90">
        <v>0</v>
      </c>
      <c r="C4" s="91">
        <v>0</v>
      </c>
    </row>
    <row r="5" spans="1:3" ht="16.5" thickTop="1">
      <c r="A5" s="113" t="s">
        <v>142</v>
      </c>
      <c r="B5" s="113"/>
      <c r="C5" s="113"/>
    </row>
  </sheetData>
  <sheetProtection/>
  <mergeCells count="2">
    <mergeCell ref="A1:C1"/>
    <mergeCell ref="A5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rightToLeft="1" view="pageBreakPreview" zoomScale="150" zoomScaleSheetLayoutView="150" zoomScalePageLayoutView="0" workbookViewId="0" topLeftCell="A1">
      <selection activeCell="A9" sqref="A9:C9"/>
    </sheetView>
  </sheetViews>
  <sheetFormatPr defaultColWidth="9.140625" defaultRowHeight="12.75"/>
  <cols>
    <col min="1" max="1" width="27.00390625" style="0" customWidth="1"/>
    <col min="2" max="2" width="15.8515625" style="0" customWidth="1"/>
    <col min="3" max="3" width="17.8515625" style="0" customWidth="1"/>
  </cols>
  <sheetData>
    <row r="1" spans="1:3" ht="16.5" thickBot="1">
      <c r="A1" s="100" t="s">
        <v>133</v>
      </c>
      <c r="B1" s="100"/>
      <c r="C1" s="100"/>
    </row>
    <row r="2" spans="1:3" ht="17.25" thickBot="1" thickTop="1">
      <c r="A2" s="17" t="s">
        <v>0</v>
      </c>
      <c r="B2" s="18">
        <v>1400</v>
      </c>
      <c r="C2" s="18">
        <v>1401</v>
      </c>
    </row>
    <row r="3" spans="1:3" ht="17.25" thickBot="1" thickTop="1">
      <c r="A3" s="5" t="s">
        <v>7</v>
      </c>
      <c r="B3" s="14">
        <v>1</v>
      </c>
      <c r="C3" s="14">
        <v>1</v>
      </c>
    </row>
    <row r="4" spans="1:3" ht="16.5" thickBot="1">
      <c r="A4" s="5" t="s">
        <v>8</v>
      </c>
      <c r="B4" s="14">
        <v>93</v>
      </c>
      <c r="C4" s="14">
        <v>77</v>
      </c>
    </row>
    <row r="5" spans="1:3" ht="15" customHeight="1" thickBot="1">
      <c r="A5" s="4" t="s">
        <v>9</v>
      </c>
      <c r="B5" s="14">
        <v>3</v>
      </c>
      <c r="C5" s="14">
        <v>3</v>
      </c>
    </row>
    <row r="6" spans="1:3" ht="16.5" thickBot="1">
      <c r="A6" s="5" t="s">
        <v>10</v>
      </c>
      <c r="B6" s="14">
        <v>0</v>
      </c>
      <c r="C6" s="14">
        <v>0</v>
      </c>
    </row>
    <row r="7" spans="1:3" ht="16.5" thickBot="1">
      <c r="A7" s="5" t="s">
        <v>118</v>
      </c>
      <c r="B7" s="14">
        <v>2435</v>
      </c>
      <c r="C7" s="14">
        <v>4829</v>
      </c>
    </row>
    <row r="8" spans="1:3" ht="16.5" thickBot="1">
      <c r="A8" s="6" t="s">
        <v>119</v>
      </c>
      <c r="B8" s="15">
        <v>0</v>
      </c>
      <c r="C8" s="15">
        <v>675</v>
      </c>
    </row>
    <row r="9" spans="1:3" ht="17.25" thickBot="1" thickTop="1">
      <c r="A9" s="101" t="s">
        <v>142</v>
      </c>
      <c r="B9" s="101"/>
      <c r="C9" s="101"/>
    </row>
    <row r="10" spans="1:3" ht="16.5" thickTop="1">
      <c r="A10" s="114" t="s">
        <v>120</v>
      </c>
      <c r="B10" s="114"/>
      <c r="C10" s="114"/>
    </row>
  </sheetData>
  <sheetProtection/>
  <mergeCells count="3">
    <mergeCell ref="A1:C1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"/>
  <sheetViews>
    <sheetView rightToLeft="1" view="pageBreakPreview" zoomScale="130" zoomScaleSheetLayoutView="130" zoomScalePageLayoutView="0" workbookViewId="0" topLeftCell="A7">
      <selection activeCell="M11" sqref="M11"/>
    </sheetView>
  </sheetViews>
  <sheetFormatPr defaultColWidth="9.140625" defaultRowHeight="12.75"/>
  <cols>
    <col min="1" max="1" width="9.00390625" style="0" bestFit="1" customWidth="1"/>
    <col min="2" max="2" width="6.28125" style="0" bestFit="1" customWidth="1"/>
    <col min="3" max="6" width="3.57421875" style="0" bestFit="1" customWidth="1"/>
    <col min="7" max="7" width="3.7109375" style="0" bestFit="1" customWidth="1"/>
    <col min="8" max="10" width="3.57421875" style="0" bestFit="1" customWidth="1"/>
    <col min="11" max="11" width="4.28125" style="0" customWidth="1"/>
    <col min="12" max="14" width="4.00390625" style="0" bestFit="1" customWidth="1"/>
    <col min="15" max="16" width="3.57421875" style="0" bestFit="1" customWidth="1"/>
    <col min="17" max="17" width="4.7109375" style="0" bestFit="1" customWidth="1"/>
    <col min="18" max="18" width="4.28125" style="0" customWidth="1"/>
    <col min="19" max="19" width="6.28125" style="0" bestFit="1" customWidth="1"/>
  </cols>
  <sheetData>
    <row r="1" spans="1:19" ht="18.75" thickBot="1">
      <c r="A1" s="112" t="s">
        <v>131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</row>
    <row r="2" spans="1:19" ht="40.5" customHeight="1" thickBot="1" thickTop="1">
      <c r="A2" s="125" t="s">
        <v>11</v>
      </c>
      <c r="B2" s="92" t="s">
        <v>12</v>
      </c>
      <c r="C2" s="115" t="s">
        <v>13</v>
      </c>
      <c r="D2" s="116"/>
      <c r="E2" s="115" t="s">
        <v>14</v>
      </c>
      <c r="F2" s="116"/>
      <c r="G2" s="115" t="s">
        <v>15</v>
      </c>
      <c r="H2" s="116"/>
      <c r="I2" s="115" t="s">
        <v>16</v>
      </c>
      <c r="J2" s="116"/>
      <c r="K2" s="115" t="s">
        <v>17</v>
      </c>
      <c r="L2" s="116"/>
      <c r="M2" s="115" t="s">
        <v>18</v>
      </c>
      <c r="N2" s="116"/>
      <c r="O2" s="115" t="s">
        <v>19</v>
      </c>
      <c r="P2" s="116"/>
      <c r="Q2" s="115" t="s">
        <v>20</v>
      </c>
      <c r="R2" s="116"/>
      <c r="S2" s="123" t="s">
        <v>21</v>
      </c>
    </row>
    <row r="3" spans="1:19" ht="36" customHeight="1" thickBot="1">
      <c r="A3" s="126"/>
      <c r="B3" s="93" t="s">
        <v>22</v>
      </c>
      <c r="C3" s="94" t="s">
        <v>23</v>
      </c>
      <c r="D3" s="93" t="s">
        <v>24</v>
      </c>
      <c r="E3" s="94" t="s">
        <v>23</v>
      </c>
      <c r="F3" s="93" t="s">
        <v>24</v>
      </c>
      <c r="G3" s="94" t="s">
        <v>23</v>
      </c>
      <c r="H3" s="93" t="s">
        <v>24</v>
      </c>
      <c r="I3" s="94" t="s">
        <v>23</v>
      </c>
      <c r="J3" s="93" t="s">
        <v>24</v>
      </c>
      <c r="K3" s="94" t="s">
        <v>23</v>
      </c>
      <c r="L3" s="93" t="s">
        <v>24</v>
      </c>
      <c r="M3" s="94" t="s">
        <v>23</v>
      </c>
      <c r="N3" s="93" t="s">
        <v>24</v>
      </c>
      <c r="O3" s="94" t="s">
        <v>23</v>
      </c>
      <c r="P3" s="93" t="s">
        <v>24</v>
      </c>
      <c r="Q3" s="94" t="s">
        <v>23</v>
      </c>
      <c r="R3" s="93" t="s">
        <v>24</v>
      </c>
      <c r="S3" s="124"/>
    </row>
    <row r="4" spans="1:19" ht="17.25" thickBot="1" thickTop="1">
      <c r="A4" s="127" t="s">
        <v>25</v>
      </c>
      <c r="B4" s="128"/>
      <c r="C4" s="95"/>
      <c r="D4" s="95"/>
      <c r="E4" s="95"/>
      <c r="F4" s="95"/>
      <c r="G4" s="95"/>
      <c r="H4" s="95"/>
      <c r="I4" s="95"/>
      <c r="J4" s="95"/>
      <c r="K4" s="96"/>
      <c r="L4" s="96"/>
      <c r="M4" s="95"/>
      <c r="N4" s="95"/>
      <c r="O4" s="95"/>
      <c r="P4" s="95"/>
      <c r="Q4" s="95"/>
      <c r="R4" s="95"/>
      <c r="S4" s="95"/>
    </row>
    <row r="5" spans="1:19" ht="16.5" thickBot="1">
      <c r="A5" s="118" t="s">
        <v>26</v>
      </c>
      <c r="B5" s="122"/>
      <c r="C5" s="97"/>
      <c r="D5" s="97"/>
      <c r="E5" s="97"/>
      <c r="F5" s="97"/>
      <c r="G5" s="97"/>
      <c r="H5" s="97"/>
      <c r="I5" s="97"/>
      <c r="J5" s="97"/>
      <c r="K5" s="97">
        <v>4</v>
      </c>
      <c r="L5" s="97">
        <v>11</v>
      </c>
      <c r="M5" s="97">
        <v>8</v>
      </c>
      <c r="N5" s="97">
        <v>9</v>
      </c>
      <c r="O5" s="97">
        <v>1</v>
      </c>
      <c r="P5" s="97"/>
      <c r="Q5" s="97">
        <v>13</v>
      </c>
      <c r="R5" s="97">
        <v>20</v>
      </c>
      <c r="S5" s="97">
        <v>33</v>
      </c>
    </row>
    <row r="6" spans="1:19" ht="16.5" thickBot="1">
      <c r="A6" s="118" t="s">
        <v>27</v>
      </c>
      <c r="B6" s="122"/>
      <c r="C6" s="97"/>
      <c r="D6" s="97"/>
      <c r="E6" s="97"/>
      <c r="F6" s="97"/>
      <c r="G6" s="97"/>
      <c r="H6" s="97"/>
      <c r="I6" s="97">
        <v>1</v>
      </c>
      <c r="J6" s="97"/>
      <c r="K6" s="97">
        <v>9</v>
      </c>
      <c r="L6" s="97">
        <v>2</v>
      </c>
      <c r="M6" s="97">
        <v>4</v>
      </c>
      <c r="N6" s="97">
        <v>5</v>
      </c>
      <c r="O6" s="97">
        <v>3</v>
      </c>
      <c r="P6" s="97"/>
      <c r="Q6" s="97">
        <v>7</v>
      </c>
      <c r="R6" s="97">
        <v>17</v>
      </c>
      <c r="S6" s="97">
        <v>24</v>
      </c>
    </row>
    <row r="7" spans="1:19" ht="16.5" thickBot="1">
      <c r="A7" s="118" t="s">
        <v>28</v>
      </c>
      <c r="B7" s="119"/>
      <c r="C7" s="97"/>
      <c r="D7" s="97"/>
      <c r="E7" s="97"/>
      <c r="F7" s="97"/>
      <c r="G7" s="97">
        <v>3</v>
      </c>
      <c r="H7" s="97"/>
      <c r="I7" s="97"/>
      <c r="J7" s="97">
        <v>1</v>
      </c>
      <c r="K7" s="97">
        <v>12</v>
      </c>
      <c r="L7" s="97">
        <v>3</v>
      </c>
      <c r="M7" s="97">
        <v>11</v>
      </c>
      <c r="N7" s="97">
        <v>7</v>
      </c>
      <c r="O7" s="97"/>
      <c r="P7" s="97">
        <v>1</v>
      </c>
      <c r="Q7" s="97">
        <v>26</v>
      </c>
      <c r="R7" s="97">
        <v>12</v>
      </c>
      <c r="S7" s="97">
        <v>38</v>
      </c>
    </row>
    <row r="8" spans="1:19" ht="16.5" thickBot="1">
      <c r="A8" s="118" t="s">
        <v>29</v>
      </c>
      <c r="B8" s="119"/>
      <c r="C8" s="97"/>
      <c r="D8" s="97"/>
      <c r="E8" s="97"/>
      <c r="F8" s="97"/>
      <c r="G8" s="97"/>
      <c r="H8" s="97"/>
      <c r="I8" s="97"/>
      <c r="J8" s="97"/>
      <c r="K8" s="97"/>
      <c r="L8" s="97">
        <v>2</v>
      </c>
      <c r="M8" s="97"/>
      <c r="N8" s="97">
        <v>7</v>
      </c>
      <c r="O8" s="97"/>
      <c r="P8" s="97"/>
      <c r="Q8" s="97">
        <v>9</v>
      </c>
      <c r="R8" s="97"/>
      <c r="S8" s="97">
        <v>9</v>
      </c>
    </row>
    <row r="9" spans="1:19" ht="16.5" thickBot="1">
      <c r="A9" s="118" t="s">
        <v>30</v>
      </c>
      <c r="B9" s="119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>
        <v>0</v>
      </c>
    </row>
    <row r="10" spans="1:19" ht="16.5" thickBot="1">
      <c r="A10" s="118" t="s">
        <v>43</v>
      </c>
      <c r="B10" s="119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>
        <v>1</v>
      </c>
      <c r="O10" s="97"/>
      <c r="P10" s="97"/>
      <c r="Q10" s="97">
        <f>N10</f>
        <v>1</v>
      </c>
      <c r="R10" s="97"/>
      <c r="S10" s="97">
        <v>1</v>
      </c>
    </row>
    <row r="11" spans="1:19" ht="21" customHeight="1" thickBot="1">
      <c r="A11" s="120" t="s">
        <v>20</v>
      </c>
      <c r="B11" s="121"/>
      <c r="C11" s="98">
        <f>SUM(C4:C10)</f>
        <v>0</v>
      </c>
      <c r="D11" s="98">
        <v>0</v>
      </c>
      <c r="E11" s="98">
        <v>0</v>
      </c>
      <c r="F11" s="98">
        <v>0</v>
      </c>
      <c r="G11" s="98">
        <v>3</v>
      </c>
      <c r="H11" s="98">
        <v>0</v>
      </c>
      <c r="I11" s="98">
        <v>1</v>
      </c>
      <c r="J11" s="98">
        <v>1</v>
      </c>
      <c r="K11" s="98">
        <v>25</v>
      </c>
      <c r="L11" s="98">
        <v>18</v>
      </c>
      <c r="M11" s="98">
        <v>23</v>
      </c>
      <c r="N11" s="98">
        <v>29</v>
      </c>
      <c r="O11" s="98">
        <v>4</v>
      </c>
      <c r="P11" s="98">
        <v>1</v>
      </c>
      <c r="Q11" s="98">
        <v>56</v>
      </c>
      <c r="R11" s="98">
        <v>49</v>
      </c>
      <c r="S11" s="98">
        <v>105</v>
      </c>
    </row>
    <row r="12" spans="1:19" ht="17.25" thickBot="1" thickTop="1">
      <c r="A12" s="110" t="s">
        <v>137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</row>
    <row r="13" spans="1:19" ht="16.5" thickTop="1">
      <c r="A13" s="117" t="s">
        <v>143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</row>
  </sheetData>
  <sheetProtection/>
  <mergeCells count="21">
    <mergeCell ref="A4:B4"/>
    <mergeCell ref="A8:B8"/>
    <mergeCell ref="A1:S1"/>
    <mergeCell ref="S2:S3"/>
    <mergeCell ref="Q2:R2"/>
    <mergeCell ref="A5:B5"/>
    <mergeCell ref="K2:L2"/>
    <mergeCell ref="I2:J2"/>
    <mergeCell ref="A2:A3"/>
    <mergeCell ref="G2:H2"/>
    <mergeCell ref="E2:F2"/>
    <mergeCell ref="M2:N2"/>
    <mergeCell ref="A13:S13"/>
    <mergeCell ref="A10:B10"/>
    <mergeCell ref="A11:B11"/>
    <mergeCell ref="C2:D2"/>
    <mergeCell ref="A9:B9"/>
    <mergeCell ref="O2:P2"/>
    <mergeCell ref="A12:S12"/>
    <mergeCell ref="A6:B6"/>
    <mergeCell ref="A7:B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7"/>
  <sheetViews>
    <sheetView rightToLeft="1" tabSelected="1" view="pageBreakPreview" zoomScale="110" zoomScaleSheetLayoutView="110" zoomScalePageLayoutView="0" workbookViewId="0" topLeftCell="A10">
      <selection activeCell="H24" sqref="H24"/>
    </sheetView>
  </sheetViews>
  <sheetFormatPr defaultColWidth="9.140625" defaultRowHeight="12.75"/>
  <cols>
    <col min="1" max="1" width="50.7109375" style="12" customWidth="1"/>
    <col min="2" max="2" width="14.140625" style="37" bestFit="1" customWidth="1"/>
    <col min="3" max="3" width="12.7109375" style="37" bestFit="1" customWidth="1"/>
    <col min="4" max="4" width="9.140625" style="12" customWidth="1"/>
    <col min="5" max="6" width="17.57421875" style="12" hidden="1" customWidth="1"/>
    <col min="7" max="16384" width="9.140625" style="12" customWidth="1"/>
  </cols>
  <sheetData>
    <row r="1" spans="1:3" ht="44.25" customHeight="1" thickBot="1">
      <c r="A1" s="129" t="s">
        <v>132</v>
      </c>
      <c r="B1" s="130"/>
      <c r="C1" s="130"/>
    </row>
    <row r="2" spans="1:6" ht="17.25" thickBot="1" thickTop="1">
      <c r="A2" s="16" t="s">
        <v>0</v>
      </c>
      <c r="B2" s="21">
        <v>1400</v>
      </c>
      <c r="C2" s="21">
        <v>1401</v>
      </c>
      <c r="E2" s="18">
        <v>1401</v>
      </c>
      <c r="F2" s="18">
        <v>1400</v>
      </c>
    </row>
    <row r="3" spans="1:6" ht="16.5" thickTop="1">
      <c r="A3" s="22" t="s">
        <v>121</v>
      </c>
      <c r="B3" s="133">
        <v>2435.978411368</v>
      </c>
      <c r="C3" s="133">
        <v>2927.8473294749892</v>
      </c>
      <c r="E3" s="31">
        <f>'[1]سودوزیان'!$E$8+'[1]سودوزیان'!$E$9+'[1]سودوزیان'!$E$12</f>
        <v>2927847329474.9893</v>
      </c>
      <c r="F3" s="31">
        <f>'[1]سودوزیان'!$J$8+'[1]سودوزیان'!$J$9+'[1]سودوزیان'!$J$12</f>
        <v>2435978411368</v>
      </c>
    </row>
    <row r="4" spans="1:6" ht="16.5" thickBot="1">
      <c r="A4" s="8" t="s">
        <v>122</v>
      </c>
      <c r="B4" s="134">
        <v>-1367.118477253</v>
      </c>
      <c r="C4" s="135">
        <v>-2019.927200938</v>
      </c>
      <c r="E4" s="31">
        <f>'[1]سودوزیان'!$F$14</f>
        <v>-2019927200938</v>
      </c>
      <c r="F4" s="31">
        <f>'[1]سودوزیان'!$J$14</f>
        <v>-1367118477253</v>
      </c>
    </row>
    <row r="5" spans="1:6" ht="15.75">
      <c r="A5" s="8" t="s">
        <v>123</v>
      </c>
      <c r="B5" s="133">
        <v>1068.859934115</v>
      </c>
      <c r="C5" s="133">
        <v>907.9201285369893</v>
      </c>
      <c r="E5" s="31">
        <f>SUM(E3:E4)</f>
        <v>907920128536.9893</v>
      </c>
      <c r="F5" s="31">
        <f>SUM(F3:F4)</f>
        <v>1068859934115</v>
      </c>
    </row>
    <row r="6" spans="1:6" ht="15.75">
      <c r="A6" s="8"/>
      <c r="B6" s="133">
        <v>0</v>
      </c>
      <c r="C6" s="133">
        <v>0</v>
      </c>
      <c r="E6" s="31"/>
      <c r="F6" s="31"/>
    </row>
    <row r="7" spans="1:6" ht="15.75">
      <c r="A7" s="10" t="s">
        <v>31</v>
      </c>
      <c r="B7" s="133">
        <v>26.343219175</v>
      </c>
      <c r="C7" s="133">
        <v>45.609670358</v>
      </c>
      <c r="E7" s="31">
        <f>'[1]سودوزیان'!$E$16</f>
        <v>45609670358</v>
      </c>
      <c r="F7" s="31">
        <f>'[1]سودوزیان'!$J$16</f>
        <v>26343219175</v>
      </c>
    </row>
    <row r="8" spans="1:6" ht="19.5" customHeight="1" thickBot="1">
      <c r="A8" s="8" t="s">
        <v>33</v>
      </c>
      <c r="B8" s="134">
        <v>-5.7111711</v>
      </c>
      <c r="C8" s="135">
        <v>-0.376761948</v>
      </c>
      <c r="E8" s="31">
        <f>'[1]سودوزیان'!$E$17</f>
        <v>-376761948</v>
      </c>
      <c r="F8" s="31">
        <f>'[1]سودوزیان'!$J$17</f>
        <v>-5711171100</v>
      </c>
    </row>
    <row r="9" spans="1:6" ht="15.75">
      <c r="A9" s="8" t="s">
        <v>36</v>
      </c>
      <c r="B9" s="133">
        <v>20.632048075</v>
      </c>
      <c r="C9" s="133">
        <v>45.23290841</v>
      </c>
      <c r="E9" s="31">
        <f>SUM(E7:E8)</f>
        <v>45232908410</v>
      </c>
      <c r="F9" s="31">
        <f>SUM(F7:F8)</f>
        <v>20632048075</v>
      </c>
    </row>
    <row r="10" spans="1:6" ht="15.75">
      <c r="A10" s="8"/>
      <c r="B10" s="133">
        <v>0</v>
      </c>
      <c r="C10" s="133">
        <v>0</v>
      </c>
      <c r="E10" s="31"/>
      <c r="F10" s="31"/>
    </row>
    <row r="11" spans="1:6" ht="15.75">
      <c r="A11" s="10" t="s">
        <v>124</v>
      </c>
      <c r="B11" s="133">
        <v>269.96896736407854</v>
      </c>
      <c r="C11" s="133">
        <v>133.11600561654</v>
      </c>
      <c r="E11" s="31">
        <f>'[1]سودوزیان'!$E$10+'[1]سودوزیان'!$E$11</f>
        <v>133116005616.54001</v>
      </c>
      <c r="F11" s="31">
        <f>'[1]سودوزیان'!$J$10+'[1]سودوزیان'!$J$11</f>
        <v>269968967364.07852</v>
      </c>
    </row>
    <row r="12" spans="1:6" ht="15.75">
      <c r="A12" s="10" t="s">
        <v>37</v>
      </c>
      <c r="B12" s="133">
        <v>3869.488678856</v>
      </c>
      <c r="C12" s="133">
        <v>4867.979058584</v>
      </c>
      <c r="E12" s="31">
        <f>'[1]سودوزیان'!$E$18</f>
        <v>4867979058584</v>
      </c>
      <c r="F12" s="31">
        <f>'[1]سودوزیان'!$J$18</f>
        <v>3869488678856</v>
      </c>
    </row>
    <row r="13" spans="1:6" ht="16.5" thickBot="1">
      <c r="A13" s="8" t="s">
        <v>38</v>
      </c>
      <c r="B13" s="134">
        <v>0.18</v>
      </c>
      <c r="C13" s="135">
        <v>0.03</v>
      </c>
      <c r="E13" s="31">
        <v>30000000</v>
      </c>
      <c r="F13" s="31">
        <v>180000000</v>
      </c>
    </row>
    <row r="14" spans="1:6" ht="15.75">
      <c r="A14" s="8" t="s">
        <v>39</v>
      </c>
      <c r="B14" s="133">
        <v>6601.779276763078</v>
      </c>
      <c r="C14" s="133">
        <v>7974.552064033529</v>
      </c>
      <c r="E14" s="31">
        <f>SUM(E11:E12,E7,E3)</f>
        <v>7974552064033.529</v>
      </c>
      <c r="F14" s="31">
        <f>SUM(F11:F12,F7,F3)</f>
        <v>6601779276763.078</v>
      </c>
    </row>
    <row r="15" spans="1:6" ht="15.75">
      <c r="A15" s="8"/>
      <c r="B15" s="133">
        <v>0</v>
      </c>
      <c r="C15" s="133">
        <v>0</v>
      </c>
      <c r="E15" s="31"/>
      <c r="F15" s="31"/>
    </row>
    <row r="16" spans="1:6" ht="15.75">
      <c r="A16" s="8" t="s">
        <v>32</v>
      </c>
      <c r="B16" s="133">
        <v>0.073643855</v>
      </c>
      <c r="C16" s="133">
        <v>2746.95497372</v>
      </c>
      <c r="E16" s="31">
        <f>'[1]سودوزیان'!$F$25</f>
        <v>2746954973720</v>
      </c>
      <c r="F16" s="31">
        <f>'[1]سودوزیان'!$J$25</f>
        <v>73643855</v>
      </c>
    </row>
    <row r="17" spans="1:6" ht="15.75">
      <c r="A17" s="8" t="s">
        <v>125</v>
      </c>
      <c r="B17" s="133">
        <v>0</v>
      </c>
      <c r="C17" s="133">
        <v>0</v>
      </c>
      <c r="E17" s="31"/>
      <c r="F17" s="31"/>
    </row>
    <row r="18" spans="1:6" ht="15.75">
      <c r="A18" s="26" t="s">
        <v>126</v>
      </c>
      <c r="B18" s="133">
        <v>-317.694201481</v>
      </c>
      <c r="C18" s="133">
        <v>-451.397795124</v>
      </c>
      <c r="E18" s="32">
        <f>-'[1]16'!$F$8</f>
        <v>-451397795124</v>
      </c>
      <c r="F18" s="31">
        <f>-'[1]16'!$J$8</f>
        <v>-317694201481</v>
      </c>
    </row>
    <row r="19" spans="1:6" ht="15.75">
      <c r="A19" s="26" t="s">
        <v>127</v>
      </c>
      <c r="B19" s="133">
        <v>-194.214364828</v>
      </c>
      <c r="C19" s="133">
        <v>-435.618635912</v>
      </c>
      <c r="E19" s="31">
        <f>-'[1]16'!$F$9</f>
        <v>-435618635912</v>
      </c>
      <c r="F19" s="31">
        <f>-'[1]16'!$J$9</f>
        <v>-194214364828</v>
      </c>
    </row>
    <row r="20" spans="1:6" ht="15.75">
      <c r="A20" s="8" t="s">
        <v>128</v>
      </c>
      <c r="B20" s="133">
        <v>-129.89229833757</v>
      </c>
      <c r="C20" s="133">
        <v>-102.99160686738483</v>
      </c>
      <c r="E20" s="31">
        <f>'[1]سودوزیان'!$E$20</f>
        <v>-102991606867.38483</v>
      </c>
      <c r="F20" s="31">
        <f>'[1]سودوزیان'!$J$20</f>
        <v>-129892298337.57</v>
      </c>
    </row>
    <row r="21" spans="1:6" ht="15.75">
      <c r="A21" s="10" t="s">
        <v>129</v>
      </c>
      <c r="B21" s="133">
        <v>-118.568383571</v>
      </c>
      <c r="C21" s="133">
        <v>-1.678614672</v>
      </c>
      <c r="E21" s="31">
        <f>'[1]سودوزیان'!$F$24</f>
        <v>-1678614672</v>
      </c>
      <c r="F21" s="31">
        <f>'[1]سودوزیان'!$J$24</f>
        <v>-118568383571</v>
      </c>
    </row>
    <row r="22" spans="1:6" ht="15.75">
      <c r="A22" s="10" t="s">
        <v>40</v>
      </c>
      <c r="B22" s="133">
        <v>-61.249099154</v>
      </c>
      <c r="C22" s="133">
        <v>-120.301727847</v>
      </c>
      <c r="E22" s="31">
        <f>-'[1]16'!$F$10</f>
        <v>-120301727847</v>
      </c>
      <c r="F22" s="31">
        <f>-'[1]16'!$J$10</f>
        <v>-61249099154</v>
      </c>
    </row>
    <row r="23" spans="1:6" ht="16.5" thickBot="1">
      <c r="A23" s="10" t="s">
        <v>130</v>
      </c>
      <c r="B23" s="134">
        <v>0</v>
      </c>
      <c r="C23" s="135">
        <v>0</v>
      </c>
      <c r="E23" s="31"/>
      <c r="F23" s="31"/>
    </row>
    <row r="24" spans="1:6" ht="15.75">
      <c r="A24" s="8" t="s">
        <v>41</v>
      </c>
      <c r="B24" s="133">
        <v>4407.584924893507</v>
      </c>
      <c r="C24" s="133">
        <v>7589.244694445145</v>
      </c>
      <c r="E24" s="31">
        <f>SUM(E13:E14,E16,E4,E8,E18:E22)</f>
        <v>7589244694445.145</v>
      </c>
      <c r="F24" s="31">
        <f>SUM(F13:F14,F16,F4,F8,F18:F22)</f>
        <v>4407584924893.508</v>
      </c>
    </row>
    <row r="25" spans="1:6" ht="16.5" thickBot="1">
      <c r="A25" s="8" t="s">
        <v>42</v>
      </c>
      <c r="B25" s="134">
        <v>-198.259047724</v>
      </c>
      <c r="C25" s="135">
        <v>-79.60118809340112</v>
      </c>
      <c r="E25" s="31">
        <f>'[1]سودوزیان'!$F$27</f>
        <v>-79601188093.40112</v>
      </c>
      <c r="F25" s="31">
        <f>'[1]سودوزیان'!$J$27+'[1]سودوزیان'!$J$28</f>
        <v>-198259047724</v>
      </c>
    </row>
    <row r="26" spans="1:6" ht="16.5" thickBot="1">
      <c r="A26" s="9" t="s">
        <v>34</v>
      </c>
      <c r="B26" s="136">
        <v>4209.325877169508</v>
      </c>
      <c r="C26" s="137">
        <v>7509.643506351743</v>
      </c>
      <c r="E26" s="33">
        <f>SUM(E24:E25)</f>
        <v>7509643506351.743</v>
      </c>
      <c r="F26" s="33">
        <f>SUM(F24:F25)</f>
        <v>4209325877169.508</v>
      </c>
    </row>
    <row r="27" spans="1:3" ht="17.25" thickBot="1" thickTop="1">
      <c r="A27" s="131" t="s">
        <v>137</v>
      </c>
      <c r="B27" s="132"/>
      <c r="C27" s="132"/>
    </row>
    <row r="28" ht="16.5" thickTop="1"/>
  </sheetData>
  <sheetProtection/>
  <mergeCells count="2">
    <mergeCell ref="A1:C1"/>
    <mergeCell ref="A27:C2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cp:lastPrinted>2017-07-24T08:11:40Z</cp:lastPrinted>
  <dcterms:created xsi:type="dcterms:W3CDTF">2010-08-18T05:06:50Z</dcterms:created>
  <dcterms:modified xsi:type="dcterms:W3CDTF">2023-08-26T10:10:00Z</dcterms:modified>
  <cp:category/>
  <cp:version/>
  <cp:contentType/>
  <cp:contentStatus/>
</cp:coreProperties>
</file>